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T Plan SBOM Report" sheetId="12" r:id="rId2"/>
    <sheet name="ReportCriteria" sheetId="4" r:id="rId3"/>
    <sheet name="ReportPeriodMap" sheetId="24" state="hidden" r:id="rId4"/>
    <sheet name="SWMETA2" sheetId="18" state="hidden" r:id="rId5"/>
  </sheets>
  <externalReferences>
    <externalReference r:id="rId6"/>
    <externalReference r:id="rId7"/>
  </externalReferences>
  <definedNames>
    <definedName name="_xlnm._FilterDatabase" localSheetId="0" hidden="1">Sheet1!$A$1:$AC$348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MID(CELL("filename",'CT Plan SBOM Report'!XFD1048555),FIND("]",CELL("filename",'CT Plan SBOM Report'!XFD1048555))+1, LEN(CELL("filename",'CT Plan SBOM Report'!XFD1048555))-FIND("]",CELL("filename",'CT Plan SBOM Report'!XFD1048555)))</definedName>
    <definedName name="SW_CURRENCY_TYPE" localSheetId="3">MATCH(1,[1]SWMETA2!$C:$C,0)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 calcOnSave="0"/>
  <pivotCaches>
    <pivotCache cacheId="36" r:id="rId8"/>
  </pivotCaches>
  <fileRecoveryPr autoRecover="0"/>
</workbook>
</file>

<file path=xl/calcChain.xml><?xml version="1.0" encoding="utf-8"?>
<calcChain xmlns="http://schemas.openxmlformats.org/spreadsheetml/2006/main">
  <c r="G20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0" s="1"/>
  <c r="BA6"/>
  <c r="BA21" s="1"/>
  <c r="BA7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F19"/>
  <c r="IV1"/>
  <c r="IU1"/>
  <c r="ID3"/>
  <c r="D19"/>
  <c r="IF3" l="1"/>
  <c r="IH3"/>
  <c r="IB4"/>
  <c r="IC4" s="1"/>
  <c r="F1"/>
  <c r="D1"/>
  <c r="IB5" l="1"/>
  <c r="IC5" s="1"/>
  <c r="IS19"/>
  <c r="ID4"/>
  <c r="IF4" l="1"/>
  <c r="IH4"/>
  <c r="IB6"/>
  <c r="IC6" s="1"/>
  <c r="IT19"/>
  <c r="BC1" s="1"/>
  <c r="IS31"/>
  <c r="IS32"/>
  <c r="IS28"/>
  <c r="IS24"/>
  <c r="IS25"/>
  <c r="IS26"/>
  <c r="IS27"/>
  <c r="IS22"/>
  <c r="IS23"/>
  <c r="ID5"/>
  <c r="IS30"/>
  <c r="IS29"/>
  <c r="IS33"/>
  <c r="IF5" l="1"/>
  <c r="IH5"/>
  <c r="IB7"/>
  <c r="IC7" s="1"/>
  <c r="IT28"/>
  <c r="IT29"/>
  <c r="IT26"/>
  <c r="IT23"/>
  <c r="IT32"/>
  <c r="IT30"/>
  <c r="IT27"/>
  <c r="IT25"/>
  <c r="IT31"/>
  <c r="IT24"/>
  <c r="IT33"/>
  <c r="IS20"/>
  <c r="IT22"/>
  <c r="ID6"/>
  <c r="IF6" l="1"/>
  <c r="IH6"/>
  <c r="IB8"/>
  <c r="IC8" s="1"/>
  <c r="IT20"/>
  <c r="AY2" s="1"/>
  <c r="BC2" s="1"/>
  <c r="BD2" s="1"/>
  <c r="BJ17"/>
  <c r="BR17"/>
  <c r="BZ17"/>
  <c r="CH17"/>
  <c r="CP17"/>
  <c r="BC17"/>
  <c r="BK17"/>
  <c r="BS17"/>
  <c r="CA17"/>
  <c r="CI17"/>
  <c r="CQ17"/>
  <c r="BH17"/>
  <c r="BX17"/>
  <c r="CN17"/>
  <c r="BI17"/>
  <c r="BY17"/>
  <c r="CO17"/>
  <c r="BD17"/>
  <c r="BT17"/>
  <c r="CJ17"/>
  <c r="BE17"/>
  <c r="BU17"/>
  <c r="CK17"/>
  <c r="BN17"/>
  <c r="CD17"/>
  <c r="CT17"/>
  <c r="BO17"/>
  <c r="CE17"/>
  <c r="CU17"/>
  <c r="CF17"/>
  <c r="BQ17"/>
  <c r="CW17"/>
  <c r="CB17"/>
  <c r="BM17"/>
  <c r="CS17"/>
  <c r="BF17"/>
  <c r="BV17"/>
  <c r="CL17"/>
  <c r="BG17"/>
  <c r="BW17"/>
  <c r="CM17"/>
  <c r="BP17"/>
  <c r="CV17"/>
  <c r="CG17"/>
  <c r="BL17"/>
  <c r="CR17"/>
  <c r="CC17"/>
  <c r="IU38"/>
  <c r="IU45"/>
  <c r="IU36"/>
  <c r="IU46"/>
  <c r="IU28"/>
  <c r="IU47"/>
  <c r="IU21"/>
  <c r="IU29"/>
  <c r="IU33"/>
  <c r="IU40"/>
  <c r="IU32"/>
  <c r="IU48"/>
  <c r="IU25"/>
  <c r="IU39"/>
  <c r="IU20"/>
  <c r="IU23"/>
  <c r="IU37"/>
  <c r="IU41"/>
  <c r="IU22"/>
  <c r="ID7"/>
  <c r="IU44"/>
  <c r="IU34"/>
  <c r="IU26"/>
  <c r="IU27"/>
  <c r="IU19"/>
  <c r="IU30"/>
  <c r="IU31"/>
  <c r="IU35"/>
  <c r="IU42"/>
  <c r="IU24"/>
  <c r="IU43"/>
  <c r="IF7" l="1"/>
  <c r="IH7"/>
  <c r="IB9"/>
  <c r="IC9" s="1"/>
  <c r="BC9"/>
  <c r="BC18" s="1"/>
  <c r="BD9"/>
  <c r="BE2"/>
  <c r="ID8"/>
  <c r="IF8" l="1"/>
  <c r="IH8"/>
  <c r="IB10"/>
  <c r="IC10" s="1"/>
  <c r="BD18"/>
  <c r="BE9"/>
  <c r="BF2"/>
  <c r="BC20"/>
  <c r="BD10"/>
  <c r="BC21"/>
  <c r="ID9"/>
  <c r="BC10"/>
  <c r="IF9" l="1"/>
  <c r="IH9"/>
  <c r="BC19"/>
  <c r="BC4"/>
  <c r="BD4"/>
  <c r="IB11"/>
  <c r="IC11" s="1"/>
  <c r="BD19"/>
  <c r="BE18"/>
  <c r="BF9"/>
  <c r="BG2"/>
  <c r="ID10"/>
  <c r="BD20"/>
  <c r="BE10"/>
  <c r="BE20"/>
  <c r="BD21"/>
  <c r="IF10" l="1"/>
  <c r="IH10"/>
  <c r="IB12"/>
  <c r="IC12" s="1"/>
  <c r="BE19"/>
  <c r="BG9"/>
  <c r="BH2"/>
  <c r="BF18"/>
  <c r="BE21"/>
  <c r="ID11"/>
  <c r="BF10"/>
  <c r="BF21"/>
  <c r="IF11" l="1"/>
  <c r="IH11"/>
  <c r="IB13"/>
  <c r="IC13" s="1"/>
  <c r="BF19"/>
  <c r="BG18"/>
  <c r="BI2"/>
  <c r="BH9"/>
  <c r="BG10"/>
  <c r="BG20"/>
  <c r="ID12"/>
  <c r="BF20"/>
  <c r="IF12" l="1"/>
  <c r="IH12"/>
  <c r="BE4"/>
  <c r="IB14"/>
  <c r="IC14" s="1"/>
  <c r="BG19"/>
  <c r="BH18"/>
  <c r="BJ2"/>
  <c r="BI9"/>
  <c r="ID13"/>
  <c r="BH10"/>
  <c r="BG21"/>
  <c r="BH21"/>
  <c r="IF13" l="1"/>
  <c r="IH13"/>
  <c r="BF4"/>
  <c r="IB15"/>
  <c r="IC15" s="1"/>
  <c r="BH19"/>
  <c r="BJ9"/>
  <c r="BK2"/>
  <c r="BI18"/>
  <c r="BH20"/>
  <c r="ID14"/>
  <c r="BI10"/>
  <c r="BI20"/>
  <c r="IF14" l="1"/>
  <c r="IH14"/>
  <c r="BG4"/>
  <c r="IB16"/>
  <c r="IC16" s="1"/>
  <c r="BI19"/>
  <c r="BJ18"/>
  <c r="BK9"/>
  <c r="BL2"/>
  <c r="BJ10"/>
  <c r="BI21"/>
  <c r="ID15"/>
  <c r="IF15" l="1"/>
  <c r="IH15"/>
  <c r="BH4"/>
  <c r="IB17"/>
  <c r="IC17" s="1"/>
  <c r="BJ19"/>
  <c r="BK18"/>
  <c r="BL9"/>
  <c r="BM2"/>
  <c r="BJ21"/>
  <c r="BJ20"/>
  <c r="ID16"/>
  <c r="BK10"/>
  <c r="BK21"/>
  <c r="IF16" l="1"/>
  <c r="IH16"/>
  <c r="BI4"/>
  <c r="IB18"/>
  <c r="IC18" s="1"/>
  <c r="BK19"/>
  <c r="BL18"/>
  <c r="BM9"/>
  <c r="BN2"/>
  <c r="ID17"/>
  <c r="BK20"/>
  <c r="BL10"/>
  <c r="BL21"/>
  <c r="IF17" l="1"/>
  <c r="IH17"/>
  <c r="BJ4"/>
  <c r="IB19"/>
  <c r="IC19" s="1"/>
  <c r="BL19"/>
  <c r="BM18"/>
  <c r="BN9"/>
  <c r="BO2"/>
  <c r="ID18"/>
  <c r="BL20"/>
  <c r="BM10"/>
  <c r="IF18" l="1"/>
  <c r="IH18"/>
  <c r="BK4"/>
  <c r="IB20"/>
  <c r="IC20" s="1"/>
  <c r="BM19"/>
  <c r="BN18"/>
  <c r="BO9"/>
  <c r="BP2"/>
  <c r="BM21"/>
  <c r="ID19"/>
  <c r="BM20"/>
  <c r="BN21"/>
  <c r="BN10"/>
  <c r="IF19" l="1"/>
  <c r="IH19"/>
  <c r="BL4"/>
  <c r="IB21"/>
  <c r="IC21" s="1"/>
  <c r="BN19"/>
  <c r="BO18"/>
  <c r="BP9"/>
  <c r="BQ2"/>
  <c r="ID20"/>
  <c r="BO10"/>
  <c r="BN20"/>
  <c r="BO21"/>
  <c r="IF20" l="1"/>
  <c r="IH20"/>
  <c r="BM4"/>
  <c r="IB22"/>
  <c r="IC22" s="1"/>
  <c r="BO19"/>
  <c r="BP18"/>
  <c r="BQ9"/>
  <c r="BR2"/>
  <c r="BO20"/>
  <c r="BP20"/>
  <c r="ID21"/>
  <c r="BP10"/>
  <c r="IF21" l="1"/>
  <c r="IH21"/>
  <c r="BN4"/>
  <c r="IB23"/>
  <c r="IC23" s="1"/>
  <c r="BP19"/>
  <c r="BQ18"/>
  <c r="BR9"/>
  <c r="BS2"/>
  <c r="BQ21"/>
  <c r="BQ10"/>
  <c r="ID22"/>
  <c r="BP21"/>
  <c r="IF22" l="1"/>
  <c r="IH22"/>
  <c r="BO4"/>
  <c r="IB24"/>
  <c r="IC24" s="1"/>
  <c r="BQ19"/>
  <c r="BR18"/>
  <c r="BS9"/>
  <c r="BT2"/>
  <c r="BR10"/>
  <c r="ID23"/>
  <c r="BQ20"/>
  <c r="IF23" l="1"/>
  <c r="IH23"/>
  <c r="BP4"/>
  <c r="IB25"/>
  <c r="BR19"/>
  <c r="BS18"/>
  <c r="BT9"/>
  <c r="BU2"/>
  <c r="ID24"/>
  <c r="BR20"/>
  <c r="BR21"/>
  <c r="BS10"/>
  <c r="BS20"/>
  <c r="IF24" l="1"/>
  <c r="IH24"/>
  <c r="IC25"/>
  <c r="IB26"/>
  <c r="BQ4"/>
  <c r="BS19"/>
  <c r="BT18"/>
  <c r="BU9"/>
  <c r="BV2"/>
  <c r="BT10"/>
  <c r="BT21"/>
  <c r="ID25"/>
  <c r="BS21"/>
  <c r="IF25" l="1"/>
  <c r="IH25"/>
  <c r="IC26"/>
  <c r="IB27"/>
  <c r="BR4"/>
  <c r="BT19"/>
  <c r="BU18"/>
  <c r="BV9"/>
  <c r="BW2"/>
  <c r="BU21"/>
  <c r="BU10"/>
  <c r="ID26"/>
  <c r="BT20"/>
  <c r="IF26" l="1"/>
  <c r="IH26"/>
  <c r="IC27"/>
  <c r="IB28"/>
  <c r="BS4"/>
  <c r="BU19"/>
  <c r="BV18"/>
  <c r="BW9"/>
  <c r="BX2"/>
  <c r="BV10"/>
  <c r="ID27"/>
  <c r="BU20"/>
  <c r="BV20"/>
  <c r="IF27" l="1"/>
  <c r="IH27"/>
  <c r="IC28"/>
  <c r="IB29"/>
  <c r="BT4"/>
  <c r="BV19"/>
  <c r="BW18"/>
  <c r="BX9"/>
  <c r="BY2"/>
  <c r="BV21"/>
  <c r="ID28"/>
  <c r="BW10"/>
  <c r="IF28" l="1"/>
  <c r="IH28"/>
  <c r="IC29"/>
  <c r="IB30"/>
  <c r="BU4"/>
  <c r="BW19"/>
  <c r="BX18"/>
  <c r="BY9"/>
  <c r="BZ2"/>
  <c r="ID29"/>
  <c r="BW20"/>
  <c r="BX10"/>
  <c r="BW21"/>
  <c r="IF29" l="1"/>
  <c r="IH29"/>
  <c r="IC30"/>
  <c r="IB31"/>
  <c r="BV4"/>
  <c r="BX19"/>
  <c r="BY18"/>
  <c r="BZ9"/>
  <c r="CA2"/>
  <c r="BX20"/>
  <c r="BY10"/>
  <c r="BX21"/>
  <c r="ID30"/>
  <c r="IF30" l="1"/>
  <c r="IH30"/>
  <c r="IC31"/>
  <c r="IB32"/>
  <c r="BW4"/>
  <c r="BY19"/>
  <c r="BZ18"/>
  <c r="CA9"/>
  <c r="CB2"/>
  <c r="BY21"/>
  <c r="ID31"/>
  <c r="BZ10"/>
  <c r="BY20"/>
  <c r="IF31" l="1"/>
  <c r="IH31"/>
  <c r="IC32"/>
  <c r="IB33"/>
  <c r="BX4"/>
  <c r="BZ19"/>
  <c r="CA18"/>
  <c r="CB9"/>
  <c r="CC2"/>
  <c r="CA20"/>
  <c r="BZ20"/>
  <c r="ID32"/>
  <c r="CA10"/>
  <c r="BZ21"/>
  <c r="IF32" l="1"/>
  <c r="IH32"/>
  <c r="IC33"/>
  <c r="IB34"/>
  <c r="BY4"/>
  <c r="CA19"/>
  <c r="BC7" s="1"/>
  <c r="CB18"/>
  <c r="CC9"/>
  <c r="CD2"/>
  <c r="BX5"/>
  <c r="BX7"/>
  <c r="BX6"/>
  <c r="ID33"/>
  <c r="CA21"/>
  <c r="CB10"/>
  <c r="IF33" l="1"/>
  <c r="IH33"/>
  <c r="IC34"/>
  <c r="IB35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19"/>
  <c r="CC18"/>
  <c r="CD9"/>
  <c r="CE2"/>
  <c r="BY7"/>
  <c r="BY6"/>
  <c r="BY5"/>
  <c r="CB20"/>
  <c r="ID34"/>
  <c r="CB21"/>
  <c r="CC10"/>
  <c r="IF34" l="1"/>
  <c r="IH34"/>
  <c r="IC35"/>
  <c r="IB36"/>
  <c r="CA4"/>
  <c r="CC19"/>
  <c r="CD18"/>
  <c r="CE9"/>
  <c r="CF2"/>
  <c r="BZ5"/>
  <c r="BZ7"/>
  <c r="BZ6"/>
  <c r="CD10"/>
  <c r="CC20"/>
  <c r="CC21"/>
  <c r="ID35"/>
  <c r="IF35" l="1"/>
  <c r="IH35"/>
  <c r="IC36"/>
  <c r="IB37"/>
  <c r="CB4"/>
  <c r="CD19"/>
  <c r="CE18"/>
  <c r="CF9"/>
  <c r="CG2"/>
  <c r="CA7"/>
  <c r="CA6"/>
  <c r="CA5"/>
  <c r="CD20"/>
  <c r="CD21"/>
  <c r="CE10"/>
  <c r="ID36"/>
  <c r="IF36" l="1"/>
  <c r="IH36"/>
  <c r="IC37"/>
  <c r="IB38"/>
  <c r="CC4"/>
  <c r="CE19"/>
  <c r="CF18"/>
  <c r="CG9"/>
  <c r="CH2"/>
  <c r="CB5"/>
  <c r="CB7"/>
  <c r="CB6"/>
  <c r="CE20"/>
  <c r="CF10"/>
  <c r="ID37"/>
  <c r="CF20"/>
  <c r="CE21"/>
  <c r="IF37" l="1"/>
  <c r="IH37"/>
  <c r="IC38"/>
  <c r="IB39"/>
  <c r="CD4"/>
  <c r="CF19"/>
  <c r="CG18"/>
  <c r="CI2"/>
  <c r="CH9"/>
  <c r="CC7"/>
  <c r="CC6"/>
  <c r="CC5"/>
  <c r="ID38"/>
  <c r="CF21"/>
  <c r="CG10"/>
  <c r="IF38" l="1"/>
  <c r="IH38"/>
  <c r="IC39"/>
  <c r="IB40"/>
  <c r="CE4"/>
  <c r="CG19"/>
  <c r="CJ2"/>
  <c r="CI9"/>
  <c r="CH18"/>
  <c r="CD5"/>
  <c r="CD7"/>
  <c r="CD6"/>
  <c r="CG20"/>
  <c r="CH10"/>
  <c r="ID39"/>
  <c r="CG21"/>
  <c r="CH20"/>
  <c r="IF39" l="1"/>
  <c r="IH39"/>
  <c r="IC40"/>
  <c r="IB41"/>
  <c r="CF4"/>
  <c r="CH19"/>
  <c r="CJ9"/>
  <c r="CK2"/>
  <c r="CI18"/>
  <c r="CE7"/>
  <c r="CE6"/>
  <c r="CE5"/>
  <c r="CH21"/>
  <c r="CI10"/>
  <c r="ID40"/>
  <c r="IF40" l="1"/>
  <c r="IH40"/>
  <c r="IC41"/>
  <c r="IB42"/>
  <c r="CG4"/>
  <c r="CI19"/>
  <c r="CJ18"/>
  <c r="CK9"/>
  <c r="CL2"/>
  <c r="CF5"/>
  <c r="CF7"/>
  <c r="CF6"/>
  <c r="CJ20"/>
  <c r="ID41"/>
  <c r="CJ10"/>
  <c r="CI21"/>
  <c r="CI20"/>
  <c r="IF41" l="1"/>
  <c r="IH41"/>
  <c r="IC42"/>
  <c r="IB43"/>
  <c r="CH4"/>
  <c r="CJ19"/>
  <c r="CK18"/>
  <c r="CL9"/>
  <c r="CM2"/>
  <c r="CG7"/>
  <c r="CG6"/>
  <c r="CG5"/>
  <c r="ID42"/>
  <c r="CK10"/>
  <c r="CK21"/>
  <c r="CJ21"/>
  <c r="IF42" l="1"/>
  <c r="IH42"/>
  <c r="IC43"/>
  <c r="IB44"/>
  <c r="CI4"/>
  <c r="CK19"/>
  <c r="CL18"/>
  <c r="CM9"/>
  <c r="CN2"/>
  <c r="CH5"/>
  <c r="CH7"/>
  <c r="CH6"/>
  <c r="CK20"/>
  <c r="ID43"/>
  <c r="CL10"/>
  <c r="IF43" l="1"/>
  <c r="IH43"/>
  <c r="IC44"/>
  <c r="IB45"/>
  <c r="CJ4"/>
  <c r="CL19"/>
  <c r="CM18"/>
  <c r="CN9"/>
  <c r="CO2"/>
  <c r="CI7"/>
  <c r="CI6"/>
  <c r="CI5"/>
  <c r="CL21"/>
  <c r="ID44"/>
  <c r="CL20"/>
  <c r="CM10"/>
  <c r="CM20"/>
  <c r="IF44" l="1"/>
  <c r="IH44"/>
  <c r="IC45"/>
  <c r="IB46"/>
  <c r="CK4"/>
  <c r="CM19"/>
  <c r="CN18"/>
  <c r="CO9"/>
  <c r="CP2"/>
  <c r="CJ5"/>
  <c r="CJ7"/>
  <c r="CJ6"/>
  <c r="ID45"/>
  <c r="CN20"/>
  <c r="CM21"/>
  <c r="CN10"/>
  <c r="IF45" l="1"/>
  <c r="IH45"/>
  <c r="IC46"/>
  <c r="IB47"/>
  <c r="CL4"/>
  <c r="CN19"/>
  <c r="CO18"/>
  <c r="CP9"/>
  <c r="CQ2"/>
  <c r="CK7"/>
  <c r="CK6"/>
  <c r="CK5"/>
  <c r="CN21"/>
  <c r="ID46"/>
  <c r="CO21"/>
  <c r="CO10"/>
  <c r="IF46" l="1"/>
  <c r="IH46"/>
  <c r="IC47"/>
  <c r="IB48"/>
  <c r="CM4"/>
  <c r="CO19"/>
  <c r="CP18"/>
  <c r="CQ9"/>
  <c r="CR2"/>
  <c r="CL5"/>
  <c r="CL7"/>
  <c r="CL6"/>
  <c r="CO20"/>
  <c r="CP10"/>
  <c r="ID47"/>
  <c r="CP20"/>
  <c r="IF47" l="1"/>
  <c r="IH47"/>
  <c r="IC48"/>
  <c r="IB49"/>
  <c r="CN4"/>
  <c r="CP19"/>
  <c r="CQ18"/>
  <c r="CR9"/>
  <c r="CS2"/>
  <c r="CM7"/>
  <c r="CM6"/>
  <c r="CM5"/>
  <c r="ID48"/>
  <c r="CP21"/>
  <c r="CQ10"/>
  <c r="IF48" l="1"/>
  <c r="IH48"/>
  <c r="IC49"/>
  <c r="IB50"/>
  <c r="CO4"/>
  <c r="CQ19"/>
  <c r="CR18"/>
  <c r="CS9"/>
  <c r="CT2"/>
  <c r="CN5"/>
  <c r="CN7"/>
  <c r="CN6"/>
  <c r="CQ21"/>
  <c r="CQ20"/>
  <c r="ID49"/>
  <c r="CR10"/>
  <c r="CR20"/>
  <c r="IF49" l="1"/>
  <c r="IH49"/>
  <c r="IC50"/>
  <c r="IB51"/>
  <c r="CP4"/>
  <c r="CR19"/>
  <c r="CS18"/>
  <c r="CT9"/>
  <c r="CU2"/>
  <c r="CO7"/>
  <c r="CO6"/>
  <c r="CO5"/>
  <c r="ID50"/>
  <c r="CS10"/>
  <c r="CS21"/>
  <c r="CR21"/>
  <c r="IF50" l="1"/>
  <c r="IH50"/>
  <c r="IC51"/>
  <c r="IB52"/>
  <c r="CQ4"/>
  <c r="CS19"/>
  <c r="CT18"/>
  <c r="CU9"/>
  <c r="CV2"/>
  <c r="CP5"/>
  <c r="CP7"/>
  <c r="CP6"/>
  <c r="CS20"/>
  <c r="CT10"/>
  <c r="ID51"/>
  <c r="IF51" l="1"/>
  <c r="IH51"/>
  <c r="IC52"/>
  <c r="IB53"/>
  <c r="CR4"/>
  <c r="CT19"/>
  <c r="CU18"/>
  <c r="CV9"/>
  <c r="CW2"/>
  <c r="CQ7"/>
  <c r="CQ6"/>
  <c r="CQ5"/>
  <c r="ID52"/>
  <c r="CT21"/>
  <c r="CU10"/>
  <c r="CT20"/>
  <c r="CU21"/>
  <c r="IF52" l="1"/>
  <c r="IH52"/>
  <c r="IC53"/>
  <c r="IB54"/>
  <c r="CS4"/>
  <c r="CU19"/>
  <c r="CV18"/>
  <c r="CW9"/>
  <c r="CX2"/>
  <c r="CR5"/>
  <c r="CR7"/>
  <c r="CR6"/>
  <c r="CV10"/>
  <c r="CU20"/>
  <c r="ID53"/>
  <c r="IF53" l="1"/>
  <c r="IH53"/>
  <c r="IC54"/>
  <c r="IB55"/>
  <c r="CT4"/>
  <c r="CV19"/>
  <c r="CW18"/>
  <c r="CX9"/>
  <c r="CY2"/>
  <c r="CS7"/>
  <c r="CS6"/>
  <c r="CS5"/>
  <c r="CW10"/>
  <c r="CV21"/>
  <c r="CW21"/>
  <c r="ID54"/>
  <c r="CV20"/>
  <c r="CX10"/>
  <c r="IF54" l="1"/>
  <c r="IH54"/>
  <c r="IC55"/>
  <c r="IB56"/>
  <c r="CV4"/>
  <c r="CU4"/>
  <c r="CW19"/>
  <c r="CY9"/>
  <c r="CZ2"/>
  <c r="DA2" s="1"/>
  <c r="DB2" s="1"/>
  <c r="DC2" s="1"/>
  <c r="DD2" s="1"/>
  <c r="DE2" s="1"/>
  <c r="DF2" s="1"/>
  <c r="DG2" s="1"/>
  <c r="DH2" s="1"/>
  <c r="CT6"/>
  <c r="CT5"/>
  <c r="CT7"/>
  <c r="CW20"/>
  <c r="ID55"/>
  <c r="CY10"/>
  <c r="IF55" l="1"/>
  <c r="IH55"/>
  <c r="IC56"/>
  <c r="IB57"/>
  <c r="CX4"/>
  <c r="CW4"/>
  <c r="CV6"/>
  <c r="CV5"/>
  <c r="CV7"/>
  <c r="CU5"/>
  <c r="CU7"/>
  <c r="CU6"/>
  <c r="ID56"/>
  <c r="IF56" l="1"/>
  <c r="IH56"/>
  <c r="IC57"/>
  <c r="IB58"/>
  <c r="CX5"/>
  <c r="CX7"/>
  <c r="CX6"/>
  <c r="CW5"/>
  <c r="CW7"/>
  <c r="CW6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1"/>
  <c r="ID62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3" l="1"/>
  <c r="IJ26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<sst xmlns="http://schemas.openxmlformats.org/spreadsheetml/2006/main" count="5666" uniqueCount="438">
  <si>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</si>
  <si>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</si>
  <si>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</si>
  <si>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</si>
  <si>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</si>
  <si>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</si>
  <si>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</si>
  <si>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</si>
  <si>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</si>
  <si>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</si>
  <si>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</si>
  <si>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</si>
  <si>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</si>
  <si>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</si>
  <si>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</si>
  <si>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</si>
  <si>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</si>
  <si>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</si>
  <si>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</si>
  <si>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</si>
  <si>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</si>
  <si>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</si>
  <si>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</si>
  <si>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</si>
  <si>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</si>
  <si>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</si>
  <si>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</si>
  <si>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</si>
  <si>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</si>
  <si>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</si>
  <si>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</si>
  <si>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</si>
  <si>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</si>
  <si>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</si>
  <si>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</si>
  <si>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</si>
  <si>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</si>
  <si>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</si>
  <si>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</si>
  <si>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</si>
  <si>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</si>
  <si>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</si>
  <si>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</si>
  <si>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</si>
  <si>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</si>
  <si>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</si>
  <si>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</si>
  <si>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</si>
  <si>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</si>
  <si>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</si>
  <si>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</si>
  <si>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</si>
  <si>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</si>
  <si>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</si>
  <si>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</si>
  <si>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</si>
  <si>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</si>
  <si>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</si>
  <si>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</si>
  <si>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</si>
  <si>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</si>
  <si>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</si>
  <si>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</si>
  <si>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</si>
  <si>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</si>
  <si>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Times Series data to graph</t>
  </si>
  <si>
    <t xml:space="preserve">Change Time Series </t>
  </si>
  <si>
    <t>Time Series Desc</t>
  </si>
  <si>
    <t xml:space="preserve">Current Period </t>
  </si>
  <si>
    <t>Quarter</t>
  </si>
  <si>
    <t>Year</t>
  </si>
  <si>
    <t>Q2</t>
  </si>
  <si>
    <t>Q3</t>
  </si>
  <si>
    <t>Q4</t>
  </si>
  <si>
    <t>Q1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</si>
  <si>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</si>
  <si>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</si>
  <si>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</si>
  <si>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</si>
  <si>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</si>
  <si>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</si>
  <si>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</si>
  <si>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</si>
  <si>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</si>
  <si>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</si>
  <si>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</si>
  <si>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</si>
  <si>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</si>
  <si>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</si>
  <si>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</si>
  <si>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</si>
  <si>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</si>
  <si>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</si>
  <si>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</si>
  <si>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</si>
  <si>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</si>
  <si>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</si>
  <si>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</si>
  <si>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</si>
  <si>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</si>
  <si>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Configuration Based Plan (Units)</t>
  </si>
  <si>
    <t xml:space="preserve">Configuration Based Plan (Units) </t>
  </si>
  <si>
    <t xml:space="preserve">Total Configuration Based Plan (Units) </t>
  </si>
  <si>
    <t>ROW_ID</t>
  </si>
  <si>
    <t>﻿1</t>
  </si>
  <si>
    <t>Configuration</t>
  </si>
  <si>
    <t>2013_Q2</t>
  </si>
  <si>
    <t>﻿2</t>
  </si>
  <si>
    <t>﻿3</t>
  </si>
  <si>
    <t>2013_Q3</t>
  </si>
  <si>
    <t>﻿4</t>
  </si>
  <si>
    <t>﻿5</t>
  </si>
  <si>
    <t>﻿6</t>
  </si>
  <si>
    <t>﻿7</t>
  </si>
  <si>
    <t>﻿8</t>
  </si>
  <si>
    <t>﻿9</t>
  </si>
  <si>
    <t>﻿10</t>
  </si>
  <si>
    <t>﻿11</t>
  </si>
  <si>
    <t>﻿12</t>
  </si>
  <si>
    <t>﻿13</t>
  </si>
  <si>
    <t>﻿14</t>
  </si>
  <si>
    <t>﻿15</t>
  </si>
  <si>
    <t>﻿16</t>
  </si>
  <si>
    <t>﻿17</t>
  </si>
  <si>
    <t>﻿18</t>
  </si>
  <si>
    <t>﻿19</t>
  </si>
  <si>
    <t>﻿20</t>
  </si>
  <si>
    <t>﻿21</t>
  </si>
  <si>
    <t>﻿22</t>
  </si>
  <si>
    <t>﻿23</t>
  </si>
  <si>
    <t>﻿24</t>
  </si>
  <si>
    <t>﻿25</t>
  </si>
  <si>
    <t>﻿26</t>
  </si>
  <si>
    <t>﻿27</t>
  </si>
  <si>
    <t>﻿28</t>
  </si>
  <si>
    <t>﻿29</t>
  </si>
  <si>
    <t>﻿30</t>
  </si>
  <si>
    <t>﻿31</t>
  </si>
  <si>
    <t>﻿32</t>
  </si>
  <si>
    <t>﻿33</t>
  </si>
  <si>
    <t>﻿34</t>
  </si>
  <si>
    <t>﻿35</t>
  </si>
  <si>
    <t>﻿36</t>
  </si>
  <si>
    <t>﻿37</t>
  </si>
  <si>
    <t>﻿38</t>
  </si>
  <si>
    <t>﻿39</t>
  </si>
  <si>
    <t>﻿40</t>
  </si>
  <si>
    <t>﻿41</t>
  </si>
  <si>
    <t>﻿42</t>
  </si>
  <si>
    <t>﻿43</t>
  </si>
  <si>
    <t>﻿44</t>
  </si>
  <si>
    <t>﻿45</t>
  </si>
  <si>
    <t>﻿46</t>
  </si>
  <si>
    <t>﻿47</t>
  </si>
  <si>
    <t>﻿48</t>
  </si>
  <si>
    <t>﻿49</t>
  </si>
  <si>
    <t>﻿50</t>
  </si>
  <si>
    <t>﻿51</t>
  </si>
  <si>
    <t>﻿52</t>
  </si>
  <si>
    <t>﻿53</t>
  </si>
  <si>
    <t>﻿54</t>
  </si>
  <si>
    <t>﻿55</t>
  </si>
  <si>
    <t>﻿56</t>
  </si>
  <si>
    <t>﻿57</t>
  </si>
  <si>
    <t>﻿58</t>
  </si>
  <si>
    <t>﻿59</t>
  </si>
  <si>
    <t>﻿60</t>
  </si>
  <si>
    <t>﻿61</t>
  </si>
  <si>
    <t>﻿62</t>
  </si>
  <si>
    <t>﻿63</t>
  </si>
  <si>
    <t>﻿64</t>
  </si>
  <si>
    <t>﻿65</t>
  </si>
  <si>
    <t>﻿66</t>
  </si>
  <si>
    <t>﻿67</t>
  </si>
  <si>
    <t>﻿68</t>
  </si>
  <si>
    <t>﻿69</t>
  </si>
  <si>
    <t>﻿70</t>
  </si>
  <si>
    <t>﻿71</t>
  </si>
  <si>
    <t>﻿72</t>
  </si>
  <si>
    <t>﻿73</t>
  </si>
  <si>
    <t>﻿74</t>
  </si>
  <si>
    <t>﻿75</t>
  </si>
  <si>
    <t>﻿76</t>
  </si>
  <si>
    <t>﻿77</t>
  </si>
  <si>
    <t>﻿78</t>
  </si>
  <si>
    <t>﻿79</t>
  </si>
  <si>
    <t>﻿80</t>
  </si>
  <si>
    <t>﻿81</t>
  </si>
  <si>
    <t>﻿82</t>
  </si>
  <si>
    <t>﻿83</t>
  </si>
  <si>
    <t>﻿84</t>
  </si>
  <si>
    <t>﻿85</t>
  </si>
  <si>
    <t>﻿86</t>
  </si>
  <si>
    <t>﻿87</t>
  </si>
  <si>
    <t>﻿88</t>
  </si>
  <si>
    <t>﻿89</t>
  </si>
  <si>
    <t>﻿90</t>
  </si>
  <si>
    <t>﻿91</t>
  </si>
  <si>
    <t>﻿92</t>
  </si>
  <si>
    <t>﻿93</t>
  </si>
  <si>
    <t>﻿94</t>
  </si>
  <si>
    <t>﻿95</t>
  </si>
  <si>
    <t>﻿96</t>
  </si>
  <si>
    <t>﻿97</t>
  </si>
  <si>
    <t>﻿98</t>
  </si>
  <si>
    <t>﻿99</t>
  </si>
  <si>
    <t>﻿100</t>
  </si>
  <si>
    <t>﻿101</t>
  </si>
  <si>
    <t>﻿102</t>
  </si>
  <si>
    <t>﻿103</t>
  </si>
  <si>
    <t>﻿104</t>
  </si>
  <si>
    <t>﻿105</t>
  </si>
  <si>
    <t>﻿106</t>
  </si>
  <si>
    <t>﻿107</t>
  </si>
  <si>
    <t>﻿108</t>
  </si>
  <si>
    <t>﻿109</t>
  </si>
  <si>
    <t>﻿110</t>
  </si>
  <si>
    <t>﻿111</t>
  </si>
  <si>
    <t>﻿112</t>
  </si>
  <si>
    <t>﻿113</t>
  </si>
  <si>
    <t>﻿114</t>
  </si>
  <si>
    <t>﻿115</t>
  </si>
  <si>
    <t>﻿116</t>
  </si>
  <si>
    <t>﻿117</t>
  </si>
  <si>
    <t>﻿118</t>
  </si>
  <si>
    <t>﻿119</t>
  </si>
  <si>
    <t>﻿120</t>
  </si>
  <si>
    <t>﻿121</t>
  </si>
  <si>
    <t>﻿122</t>
  </si>
  <si>
    <t>﻿123</t>
  </si>
  <si>
    <t>﻿124</t>
  </si>
  <si>
    <t>﻿125</t>
  </si>
  <si>
    <t>﻿126</t>
  </si>
  <si>
    <t>﻿127</t>
  </si>
  <si>
    <t>﻿128</t>
  </si>
  <si>
    <t>﻿129</t>
  </si>
  <si>
    <t>﻿130</t>
  </si>
  <si>
    <t>﻿131</t>
  </si>
  <si>
    <t>﻿132</t>
  </si>
  <si>
    <t>﻿133</t>
  </si>
  <si>
    <t>﻿134</t>
  </si>
  <si>
    <t>﻿135</t>
  </si>
  <si>
    <t>﻿136</t>
  </si>
  <si>
    <t>﻿137</t>
  </si>
  <si>
    <t>﻿138</t>
  </si>
  <si>
    <t>﻿139</t>
  </si>
  <si>
    <t>﻿140</t>
  </si>
  <si>
    <t>﻿141</t>
  </si>
  <si>
    <t>﻿142</t>
  </si>
  <si>
    <t>﻿143</t>
  </si>
  <si>
    <t>﻿144</t>
  </si>
  <si>
    <t>﻿145</t>
  </si>
  <si>
    <t>﻿146</t>
  </si>
  <si>
    <t>﻿147</t>
  </si>
  <si>
    <t>﻿148</t>
  </si>
  <si>
    <t>﻿149</t>
  </si>
  <si>
    <t>﻿150</t>
  </si>
  <si>
    <t>﻿151</t>
  </si>
  <si>
    <t>﻿152</t>
  </si>
  <si>
    <t>﻿153</t>
  </si>
  <si>
    <t>﻿154</t>
  </si>
  <si>
    <t>﻿155</t>
  </si>
  <si>
    <t>﻿156</t>
  </si>
  <si>
    <t>﻿157</t>
  </si>
  <si>
    <t>﻿158</t>
  </si>
  <si>
    <t>﻿159</t>
  </si>
  <si>
    <t>﻿160</t>
  </si>
  <si>
    <t>﻿161</t>
  </si>
  <si>
    <t>﻿162</t>
  </si>
  <si>
    <t>﻿163</t>
  </si>
  <si>
    <t>﻿164</t>
  </si>
  <si>
    <t>﻿165</t>
  </si>
  <si>
    <t>﻿166</t>
  </si>
  <si>
    <t>﻿167</t>
  </si>
  <si>
    <t>﻿168</t>
  </si>
  <si>
    <t>﻿169</t>
  </si>
  <si>
    <t>﻿170</t>
  </si>
  <si>
    <t>﻿171</t>
  </si>
  <si>
    <t>﻿172</t>
  </si>
  <si>
    <t>﻿173</t>
  </si>
  <si>
    <t>﻿174</t>
  </si>
  <si>
    <t>﻿175</t>
  </si>
  <si>
    <t>﻿176</t>
  </si>
  <si>
    <t>﻿177</t>
  </si>
  <si>
    <t>﻿178</t>
  </si>
  <si>
    <t>﻿179</t>
  </si>
  <si>
    <t>﻿180</t>
  </si>
  <si>
    <t>﻿181</t>
  </si>
  <si>
    <t>﻿182</t>
  </si>
  <si>
    <t>﻿183</t>
  </si>
  <si>
    <t>﻿184</t>
  </si>
  <si>
    <t>﻿185</t>
  </si>
  <si>
    <t>﻿186</t>
  </si>
  <si>
    <t>﻿187</t>
  </si>
  <si>
    <t>﻿188</t>
  </si>
  <si>
    <t>﻿189</t>
  </si>
  <si>
    <t>﻿190</t>
  </si>
  <si>
    <t>﻿191</t>
  </si>
  <si>
    <t>﻿192</t>
  </si>
  <si>
    <t>﻿193</t>
  </si>
  <si>
    <t>﻿194</t>
  </si>
  <si>
    <t>﻿195</t>
  </si>
  <si>
    <t>﻿196</t>
  </si>
  <si>
    <t>﻿197</t>
  </si>
  <si>
    <t>﻿198</t>
  </si>
  <si>
    <t>﻿199</t>
  </si>
  <si>
    <t>﻿200</t>
  </si>
  <si>
    <t>﻿201</t>
  </si>
  <si>
    <t>﻿202</t>
  </si>
  <si>
    <t>﻿203</t>
  </si>
  <si>
    <t>﻿204</t>
  </si>
  <si>
    <t>﻿205</t>
  </si>
  <si>
    <t>﻿206</t>
  </si>
  <si>
    <t>﻿207</t>
  </si>
  <si>
    <t>﻿208</t>
  </si>
  <si>
    <t>﻿209</t>
  </si>
  <si>
    <t>﻿210</t>
  </si>
  <si>
    <t>﻿211</t>
  </si>
  <si>
    <t>﻿212</t>
  </si>
  <si>
    <t>﻿213</t>
  </si>
  <si>
    <t>﻿214</t>
  </si>
  <si>
    <t>﻿215</t>
  </si>
  <si>
    <t>﻿216</t>
  </si>
  <si>
    <t>﻿217</t>
  </si>
  <si>
    <t>﻿218</t>
  </si>
  <si>
    <t>﻿219</t>
  </si>
  <si>
    <t>﻿220</t>
  </si>
  <si>
    <t>﻿221</t>
  </si>
  <si>
    <t>﻿222</t>
  </si>
  <si>
    <t>﻿223</t>
  </si>
  <si>
    <t>﻿224</t>
  </si>
  <si>
    <t>﻿225</t>
  </si>
  <si>
    <t>﻿226</t>
  </si>
  <si>
    <t>﻿227</t>
  </si>
  <si>
    <t>﻿228</t>
  </si>
  <si>
    <t>﻿229</t>
  </si>
  <si>
    <t>﻿230</t>
  </si>
  <si>
    <t>﻿231</t>
  </si>
  <si>
    <t>﻿232</t>
  </si>
  <si>
    <t>﻿233</t>
  </si>
  <si>
    <t>﻿234</t>
  </si>
  <si>
    <t>﻿235</t>
  </si>
  <si>
    <t>﻿236</t>
  </si>
  <si>
    <t>﻿237</t>
  </si>
  <si>
    <t>﻿238</t>
  </si>
  <si>
    <t>﻿239</t>
  </si>
  <si>
    <t>﻿240</t>
  </si>
  <si>
    <t>﻿241</t>
  </si>
  <si>
    <t>﻿242</t>
  </si>
  <si>
    <t>﻿243</t>
  </si>
  <si>
    <t>﻿244</t>
  </si>
  <si>
    <t>﻿245</t>
  </si>
  <si>
    <t>﻿246</t>
  </si>
  <si>
    <t>2013_Q4</t>
  </si>
  <si>
    <t>CO ASIA AND MIDDLE EAST</t>
  </si>
  <si>
    <t>AME</t>
  </si>
  <si>
    <t>APAC ANO Shin</t>
  </si>
  <si>
    <t>CT APAC ANO SHIN</t>
  </si>
  <si>
    <t>Region Asian Pacific</t>
  </si>
  <si>
    <t>APAC</t>
  </si>
  <si>
    <t>Sub-Region Asia North (APAC)</t>
  </si>
  <si>
    <t>APAC-ANO</t>
  </si>
  <si>
    <t>0050325374_10</t>
  </si>
  <si>
    <t>SGSN70HW0222</t>
  </si>
  <si>
    <t>SGSN7C PAPU with IOCP-E (1 CPU)</t>
  </si>
  <si>
    <t>2012_Q4</t>
  </si>
  <si>
    <t>2013_Q1</t>
  </si>
  <si>
    <t>TNX!A4B0000009426</t>
  </si>
  <si>
    <t>40-CHANNEL MX (DX) (UNIDIR.)</t>
  </si>
  <si>
    <t>TNX!A4B0000011155</t>
  </si>
  <si>
    <t>WSS, 50GHZ 9X1, ADD-PATH</t>
  </si>
  <si>
    <t>TNX!A4B0000011340</t>
  </si>
  <si>
    <t>80-Channel 4-Pt Power Monitor (2.5G-40G)</t>
  </si>
  <si>
    <t>TNX!A4B0000011721</t>
  </si>
  <si>
    <t>10G QUAD TRANSPONDER LH TUNABLE W/PORT L</t>
  </si>
  <si>
    <t>0050325374_420</t>
  </si>
  <si>
    <t>SGSN80HW0020</t>
  </si>
  <si>
    <t>SGSN8C SGAC Common Part</t>
  </si>
  <si>
    <t>APAC IDS XL Axiata</t>
  </si>
  <si>
    <t>CT APAC IDS EXCELCOM</t>
  </si>
  <si>
    <t>Sub-Region Indonesia (APAC)</t>
  </si>
  <si>
    <t>APAC-IDS</t>
  </si>
  <si>
    <t>0050325398_30</t>
  </si>
  <si>
    <t>470156A</t>
  </si>
  <si>
    <t>FTEB Transport PDH E1 Asymmetric</t>
  </si>
  <si>
    <t>470246A</t>
  </si>
  <si>
    <t>ESMA FLEXI EDGE SYSTEM MODULE</t>
  </si>
  <si>
    <t>470250A</t>
  </si>
  <si>
    <t>ERGA FLEXI Edge RF Dual Duplexer 900</t>
  </si>
  <si>
    <t>471402A</t>
  </si>
  <si>
    <t>FSMD SYSTEM MODULE</t>
  </si>
  <si>
    <t>471483A</t>
  </si>
  <si>
    <t>FRGF Flexi RF Module 2100 Triple 70W</t>
  </si>
  <si>
    <t>471492A</t>
  </si>
  <si>
    <t>EWGB FLEXI EDGE 800/900 WBC SUB MOD</t>
  </si>
  <si>
    <t>472044A</t>
  </si>
  <si>
    <t>EXGB FLEXI EDGE 900 DTRX UNIT</t>
  </si>
  <si>
    <t>472233A</t>
  </si>
  <si>
    <t>FIYB Abis over IP Ethernet and E1 coax</t>
  </si>
  <si>
    <t>0050327162_10</t>
  </si>
  <si>
    <t>470141A</t>
  </si>
  <si>
    <t>FPBA FLEXI POWER BATTERY SUBMODULE</t>
  </si>
  <si>
    <t>0050327162_50</t>
  </si>
  <si>
    <t>472113A</t>
  </si>
  <si>
    <t>FPBB FLEXI POWER BATTERY SUBMODULE</t>
  </si>
  <si>
    <t>SBOM_DESCRIPTION</t>
  </si>
  <si>
    <t>SBOM</t>
  </si>
  <si>
    <t>COMPONENT</t>
  </si>
  <si>
    <t>COMPONENT_DESC</t>
  </si>
  <si>
    <t>Year_Qtr</t>
  </si>
  <si>
    <t>Total_Horizon</t>
  </si>
  <si>
    <t>CT CBP Override Risk Filter (Units)</t>
  </si>
  <si>
    <t xml:space="preserve">CT CBP Override Risk Filter (Units) </t>
  </si>
  <si>
    <t xml:space="preserve">Total CT CBP Override Risk Filter (Units) </t>
  </si>
  <si>
    <t xml:space="preserve">Attached Rate (Units) </t>
  </si>
  <si>
    <t xml:space="preserve">CT CBP Override Risk Filter (Units)  </t>
  </si>
  <si>
    <t>Period Start</t>
  </si>
  <si>
    <t xml:space="preserve">Attached Rate (Units)  </t>
  </si>
  <si>
    <t xml:space="preserve">Configuration Based Plan (Units)  </t>
  </si>
  <si>
    <t>BUSINESS_LINE Desc</t>
  </si>
  <si>
    <t>BUSINESS_LINE Id</t>
  </si>
  <si>
    <t>BUSINESS_UNIT Desc</t>
  </si>
  <si>
    <t>BUSINESS_UNIT Id</t>
  </si>
  <si>
    <t>CLUSTER Desc</t>
  </si>
  <si>
    <t>CLUSTER Id</t>
  </si>
  <si>
    <t>CUSTOMER_TEAM Desc</t>
  </si>
  <si>
    <t>CUSTOMER_TEAM Id</t>
  </si>
  <si>
    <t>GROUP_KEY Desc</t>
  </si>
  <si>
    <t>GROUP_KEY Id</t>
  </si>
  <si>
    <t>NET_ELEMENT_VERSION Desc</t>
  </si>
  <si>
    <t>NET_ELEMENT_VERSION Id</t>
  </si>
  <si>
    <t>REGION Desc</t>
  </si>
  <si>
    <t>REGION Id</t>
  </si>
  <si>
    <t>SUB_REGION Desc</t>
  </si>
  <si>
    <t>SUB_REGION Id</t>
  </si>
  <si>
    <t>Period Month</t>
  </si>
  <si>
    <t>Attached Rate (Units)</t>
  </si>
  <si>
    <t xml:space="preserve">Total Attached Rate (Units) 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</si>
</sst>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mm/dd/yy;@"/>
    <numFmt numFmtId="166" formatCode="0_);[Red]\(0\)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5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8" fillId="0" borderId="8" xfId="0" applyFont="1" applyBorder="1"/>
    <xf numFmtId="0" fontId="8" fillId="0" borderId="9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/>
    <xf numFmtId="0" fontId="0" fillId="0" borderId="0" xfId="0" pivotButton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9" fillId="0" borderId="1" xfId="0" pivotButton="1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2" xfId="0" applyNumberFormat="1" applyFont="1" applyBorder="1"/>
    <xf numFmtId="0" fontId="0" fillId="3" borderId="0" xfId="0" applyFont="1" applyFill="1" applyAlignment="1">
      <alignment vertical="center"/>
    </xf>
    <xf numFmtId="37" fontId="0" fillId="3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21">
    <dxf>
      <fill>
        <patternFill patternType="solid">
          <bgColor theme="7" tint="0.79998168889431442"/>
        </patternFill>
      </fill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numFmt numFmtId="166" formatCode="0_);[Red]\(0\)"/>
    </dxf>
    <dxf>
      <numFmt numFmtId="166" formatCode="0_);[Red]\(0\)"/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numFmt numFmtId="166" formatCode="0_);[Red]\(0\)"/>
    </dxf>
    <dxf>
      <numFmt numFmtId="166" formatCode="0_);[Red]\(0\)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numFmt numFmtId="166" formatCode="0_);[Red]\(0\)"/>
    </dxf>
    <dxf>
      <numFmt numFmtId="166" formatCode="0_);[Red]\(0\)"/>
    </dxf>
    <dxf>
      <numFmt numFmtId="166" formatCode="0_);[Red]\(0\)"/>
    </dxf>
    <dxf>
      <numFmt numFmtId="166" formatCode="0_);[Red]\(0\)"/>
    </dxf>
    <dxf>
      <alignment vertical="center" readingOrder="0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20"/>
      <tableStyleElement type="headerRow" dxfId="119"/>
      <tableStyleElement type="totalRow" dxfId="118"/>
      <tableStyleElement type="firstRowSubheading" dxfId="117"/>
      <tableStyleElement type="secondRowSubheading" dxfId="116"/>
      <tableStyleElement type="thirdRowSubheading" dxfId="115"/>
      <tableStyleElement type="pageFieldLabels" dxfId="114"/>
      <tableStyleElement type="pageFieldValues" dxfId="1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4106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'CT Plan SBOM Report'!$BA$5:$BB$5</c:f>
              <c:strCache>
                <c:ptCount val="1"/>
                <c:pt idx="0">
                  <c:v>CT CBP Override Risk Filter (Units) 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strRef>
              <c:f>'CT Plan SBOM Report'!$BC$4:$CX$4</c:f>
              <c:strCache>
                <c:ptCount val="48"/>
                <c:pt idx="0">
                  <c:v>Dec-12</c:v>
                </c:pt>
                <c:pt idx="1">
                  <c:v>Jan-13</c:v>
                </c:pt>
                <c:pt idx="2">
                  <c:v>Feb-13</c:v>
                </c:pt>
                <c:pt idx="3">
                  <c:v>Mar-13</c:v>
                </c:pt>
                <c:pt idx="4">
                  <c:v>Apr-13</c:v>
                </c:pt>
                <c:pt idx="5">
                  <c:v>May-13</c:v>
                </c:pt>
                <c:pt idx="6">
                  <c:v>Jun-13</c:v>
                </c:pt>
                <c:pt idx="7">
                  <c:v>Jul-13</c:v>
                </c:pt>
                <c:pt idx="8">
                  <c:v>Aug-13</c:v>
                </c:pt>
                <c:pt idx="9">
                  <c:v>Sep-13</c:v>
                </c:pt>
                <c:pt idx="10">
                  <c:v>Oct-13</c:v>
                </c:pt>
                <c:pt idx="11">
                  <c:v>Nov-13</c:v>
                </c:pt>
                <c:pt idx="12">
                  <c:v>Dec-13</c:v>
                </c:pt>
                <c:pt idx="13">
                  <c:v>Grand Total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'CT Plan SBOM Report'!$BA$6:$BB$6</c:f>
              <c:strCache>
                <c:ptCount val="1"/>
                <c:pt idx="0">
                  <c:v>Attached Rate (Units) 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strRef>
              <c:f>'CT Plan SBOM Report'!$BC$4:$CX$4</c:f>
              <c:strCache>
                <c:ptCount val="48"/>
                <c:pt idx="0">
                  <c:v>Dec-12</c:v>
                </c:pt>
                <c:pt idx="1">
                  <c:v>Jan-13</c:v>
                </c:pt>
                <c:pt idx="2">
                  <c:v>Feb-13</c:v>
                </c:pt>
                <c:pt idx="3">
                  <c:v>Mar-13</c:v>
                </c:pt>
                <c:pt idx="4">
                  <c:v>Apr-13</c:v>
                </c:pt>
                <c:pt idx="5">
                  <c:v>May-13</c:v>
                </c:pt>
                <c:pt idx="6">
                  <c:v>Jun-13</c:v>
                </c:pt>
                <c:pt idx="7">
                  <c:v>Jul-13</c:v>
                </c:pt>
                <c:pt idx="8">
                  <c:v>Aug-13</c:v>
                </c:pt>
                <c:pt idx="9">
                  <c:v>Sep-13</c:v>
                </c:pt>
                <c:pt idx="10">
                  <c:v>Oct-13</c:v>
                </c:pt>
                <c:pt idx="11">
                  <c:v>Nov-13</c:v>
                </c:pt>
                <c:pt idx="12">
                  <c:v>Dec-13</c:v>
                </c:pt>
                <c:pt idx="13">
                  <c:v>Grand Total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46675456"/>
        <c:axId val="46676992"/>
      </c:barChart>
      <c:lineChart>
        <c:grouping val="standard"/>
        <c:ser>
          <c:idx val="2"/>
          <c:order val="2"/>
          <c:tx>
            <c:strRef>
              <c:f>'CT Plan SBOM Report'!$BA$7:$BB$7</c:f>
              <c:strCache>
                <c:ptCount val="1"/>
                <c:pt idx="0">
                  <c:v>Configuration Based Plan (Units) 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'CT Plan SBOM Report'!$BC$4:$CX$4</c:f>
              <c:strCache>
                <c:ptCount val="48"/>
                <c:pt idx="0">
                  <c:v>Dec-12</c:v>
                </c:pt>
                <c:pt idx="1">
                  <c:v>Jan-13</c:v>
                </c:pt>
                <c:pt idx="2">
                  <c:v>Feb-13</c:v>
                </c:pt>
                <c:pt idx="3">
                  <c:v>Mar-13</c:v>
                </c:pt>
                <c:pt idx="4">
                  <c:v>Apr-13</c:v>
                </c:pt>
                <c:pt idx="5">
                  <c:v>May-13</c:v>
                </c:pt>
                <c:pt idx="6">
                  <c:v>Jun-13</c:v>
                </c:pt>
                <c:pt idx="7">
                  <c:v>Jul-13</c:v>
                </c:pt>
                <c:pt idx="8">
                  <c:v>Aug-13</c:v>
                </c:pt>
                <c:pt idx="9">
                  <c:v>Sep-13</c:v>
                </c:pt>
                <c:pt idx="10">
                  <c:v>Oct-13</c:v>
                </c:pt>
                <c:pt idx="11">
                  <c:v>Nov-13</c:v>
                </c:pt>
                <c:pt idx="12">
                  <c:v>Dec-13</c:v>
                </c:pt>
                <c:pt idx="13">
                  <c:v>Grand Total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SBOM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marker val="1"/>
        <c:axId val="46675456"/>
        <c:axId val="46676992"/>
      </c:lineChart>
      <c:catAx>
        <c:axId val="46675456"/>
        <c:scaling>
          <c:orientation val="minMax"/>
        </c:scaling>
        <c:axPos val="b"/>
        <c:numFmt formatCode="[$-409]mmm\-yy;@" sourceLinked="0"/>
        <c:tickLblPos val="nextTo"/>
        <c:crossAx val="46676992"/>
        <c:crosses val="autoZero"/>
        <c:auto val="1"/>
        <c:lblAlgn val="ctr"/>
        <c:lblOffset val="100"/>
      </c:catAx>
      <c:valAx>
        <c:axId val="46676992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4667545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845342</xdr:colOff>
      <xdr:row>1</xdr:row>
      <xdr:rowOff>59530</xdr:rowOff>
    </xdr:from>
    <xdr:to>
      <xdr:col>18</xdr:col>
      <xdr:colOff>717313</xdr:colOff>
      <xdr:row>16</xdr:row>
      <xdr:rowOff>23814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107156</xdr:colOff>
      <xdr:row>6</xdr:row>
      <xdr:rowOff>178596</xdr:rowOff>
    </xdr:from>
    <xdr:to>
      <xdr:col>2</xdr:col>
      <xdr:colOff>119062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107156" y="1012034"/>
          <a:ext cx="2321719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Plan SBOM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2210042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2024063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310.819449884257" missingItemsLimit="0" createdVersion="3" refreshedVersion="3" recordCount="246">
  <cacheSource type="worksheet">
    <worksheetSource name="PIVOTDATA"/>
  </cacheSource>
  <cacheFields count="29">
    <cacheField name="ROW_ID" numFmtId="0">
      <sharedItems/>
    </cacheField>
    <cacheField name="BUSINESS_LINE Desc" numFmtId="0">
      <sharedItems count="1">
        <s v="Configuration"/>
      </sharedItems>
    </cacheField>
    <cacheField name="BUSINESS_LINE Id" numFmtId="0">
      <sharedItems/>
    </cacheField>
    <cacheField name="BUSINESS_UNIT Desc" numFmtId="0">
      <sharedItems count="1">
        <s v="Configuration"/>
      </sharedItems>
    </cacheField>
    <cacheField name="BUSINESS_UNIT Id" numFmtId="0">
      <sharedItems/>
    </cacheField>
    <cacheField name="CLUSTER Desc" numFmtId="0">
      <sharedItems count="1">
        <s v="CO ASIA AND MIDDLE EAST"/>
      </sharedItems>
    </cacheField>
    <cacheField name="CLUSTER Id" numFmtId="0">
      <sharedItems/>
    </cacheField>
    <cacheField name="CUSTOMER_TEAM Desc" numFmtId="0">
      <sharedItems count="2">
        <s v="APAC ANO Shin"/>
        <s v="APAC IDS XL Axiata"/>
      </sharedItems>
    </cacheField>
    <cacheField name="CUSTOMER_TEAM Id" numFmtId="0">
      <sharedItems/>
    </cacheField>
    <cacheField name="GROUP_KEY Desc" numFmtId="0">
      <sharedItems/>
    </cacheField>
    <cacheField name="GROUP_KEY Id" numFmtId="0">
      <sharedItems containsSemiMixedTypes="0" containsString="0" containsNumber="1" containsInteger="1" minValue="7086" maxValue="8410" count="2">
        <n v="8410"/>
        <n v="7086"/>
      </sharedItems>
    </cacheField>
    <cacheField name="NET_ELEMENT_VERSION Desc" numFmtId="0">
      <sharedItems/>
    </cacheField>
    <cacheField name="NET_ELEMENT_VERSION Id" numFmtId="0">
      <sharedItems/>
    </cacheField>
    <cacheField name="REGION Desc" numFmtId="0">
      <sharedItems count="1">
        <s v="Region Asian Pacific"/>
      </sharedItems>
    </cacheField>
    <cacheField name="REGION Id" numFmtId="0">
      <sharedItems/>
    </cacheField>
    <cacheField name="SUB_REGION Desc" numFmtId="0">
      <sharedItems count="2">
        <s v="Sub-Region Asia North (APAC)"/>
        <s v="Sub-Region Indonesia (APAC)"/>
      </sharedItems>
    </cacheField>
    <cacheField name="SUB_REGION Id" numFmtId="0">
      <sharedItems/>
    </cacheField>
    <cacheField name="SBOM_DESCRIPTION" numFmtId="0">
      <sharedItems count="1">
        <s v="Configuration"/>
      </sharedItems>
    </cacheField>
    <cacheField name="SBOM" numFmtId="0">
      <sharedItems count="5">
        <s v="0050325374_10"/>
        <s v="0050325374_420"/>
        <s v="0050325398_30"/>
        <s v="0050327162_10"/>
        <s v="0050327162_50"/>
      </sharedItems>
    </cacheField>
    <cacheField name="COMPONENT" numFmtId="0">
      <sharedItems count="16">
        <s v="SGSN70HW0222"/>
        <s v="TNX!A4B0000009426"/>
        <s v="TNX!A4B0000011155"/>
        <s v="TNX!A4B0000011340"/>
        <s v="TNX!A4B0000011721"/>
        <s v="SGSN80HW0020"/>
        <s v="470156A"/>
        <s v="470246A"/>
        <s v="470250A"/>
        <s v="471402A"/>
        <s v="471483A"/>
        <s v="471492A"/>
        <s v="472044A"/>
        <s v="472233A"/>
        <s v="470141A"/>
        <s v="472113A"/>
      </sharedItems>
    </cacheField>
    <cacheField name="COMPONENT_DESC" numFmtId="0">
      <sharedItems count="16">
        <s v="SGSN7C PAPU with IOCP-E (1 CPU)"/>
        <s v="40-CHANNEL MX (DX) (UNIDIR.)"/>
        <s v="WSS, 50GHZ 9X1, ADD-PATH"/>
        <s v="80-Channel 4-Pt Power Monitor (2.5G-40G)"/>
        <s v="10G QUAD TRANSPONDER LH TUNABLE W/PORT L"/>
        <s v="SGSN8C SGAC Common Part"/>
        <s v="FTEB Transport PDH E1 Asymmetric"/>
        <s v="ESMA FLEXI EDGE SYSTEM MODULE"/>
        <s v="ERGA FLEXI Edge RF Dual Duplexer 900"/>
        <s v="FSMD SYSTEM MODULE"/>
        <s v="FRGF Flexi RF Module 2100 Triple 70W"/>
        <s v="EWGB FLEXI EDGE 800/900 WBC SUB MOD"/>
        <s v="EXGB FLEXI EDGE 900 DTRX UNIT"/>
        <s v="FIYB Abis over IP Ethernet and E1 coax"/>
        <s v="FPBA FLEXI POWER BATTERY SUBMODULE"/>
        <s v="FPBB FLEXI POWER BATTERY SUBMODULE"/>
      </sharedItems>
    </cacheField>
    <cacheField name="Period Month" numFmtId="165">
      <sharedItems containsSemiMixedTypes="0" containsNonDate="0" containsDate="1" containsString="0" minDate="2012-12-01T00:00:00" maxDate="2013-12-02T00:00:00"/>
    </cacheField>
    <cacheField name="Period Start" numFmtId="165">
      <sharedItems containsSemiMixedTypes="0" containsNonDate="0" containsDate="1" containsString="0" minDate="2012-12-16T00:00:00" maxDate="2013-12-16T00:00:00" count="13">
        <d v="2012-12-16T00:00:00"/>
        <d v="2013-01-13T00:00:00"/>
        <d v="2013-02-17T00:00:00"/>
        <d v="2013-03-17T00:00:00"/>
        <d v="2013-04-14T00:00:00"/>
        <d v="2013-05-19T00:00:00"/>
        <d v="2013-06-16T00:00:00"/>
        <d v="2013-07-14T00:00:00"/>
        <d v="2013-08-18T00:00:00"/>
        <d v="2013-09-15T00:00:00"/>
        <d v="2013-10-13T00:00:00"/>
        <d v="2013-11-17T00:00:00"/>
        <d v="2013-12-15T00:00:00"/>
      </sharedItems>
    </cacheField>
    <cacheField name="Quarter" numFmtId="165">
      <sharedItems count="4">
        <s v="Q4"/>
        <s v="Q1"/>
        <s v="Q2"/>
        <s v="Q3"/>
      </sharedItems>
    </cacheField>
    <cacheField name="Year" numFmtId="0">
      <sharedItems containsSemiMixedTypes="0" containsString="0" containsNumber="1" containsInteger="1" minValue="2012" maxValue="2013"/>
    </cacheField>
    <cacheField name="Year_Qtr" numFmtId="0">
      <sharedItems/>
    </cacheField>
    <cacheField name="Attached Rate (Units)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CT CBP Override Risk Filter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itemPrintTitles="1" createdVersion="3" indent="0" compact="0" compactData="0" gridDropZones="1">
  <location ref="B22:R83" firstHeaderRow="1" firstDataRow="2" firstDataCol="3" rowPageCount="9" colPageCount="1"/>
  <pivotFields count="29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16">
        <item x="14"/>
        <item x="6"/>
        <item x="7"/>
        <item x="8"/>
        <item x="9"/>
        <item x="10"/>
        <item x="11"/>
        <item x="12"/>
        <item x="15"/>
        <item x="13"/>
        <item x="0"/>
        <item x="5"/>
        <item x="1"/>
        <item x="2"/>
        <item x="3"/>
        <item x="4"/>
      </items>
    </pivotField>
    <pivotField axis="axisRow" compact="0" outline="0" showAll="0" defaultSubtotal="0">
      <items count="16">
        <item x="4"/>
        <item x="1"/>
        <item x="3"/>
        <item x="8"/>
        <item x="7"/>
        <item x="11"/>
        <item x="12"/>
        <item x="13"/>
        <item x="14"/>
        <item x="15"/>
        <item x="10"/>
        <item x="9"/>
        <item x="6"/>
        <item x="0"/>
        <item x="5"/>
        <item x="2"/>
      </items>
    </pivotField>
    <pivotField compact="0" numFmtId="165" outline="0" showAll="0" defaultSubtotal="0"/>
    <pivotField axis="axisCol" compact="0" numFmtId="164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Quarter " compact="0" outline="0" subtotalTop="0" showAll="0" includeNewItemsInFilter="1">
      <items count="5">
        <item x="2"/>
        <item x="3"/>
        <item x="0"/>
        <item x="1"/>
        <item t="default"/>
      </items>
    </pivotField>
    <pivotField compact="0" outline="0" subtotalTop="0" showAll="0" includeNewItemsInFilter="1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8"/>
    <field x="20"/>
    <field x="-2"/>
  </rowFields>
  <rowItems count="60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5"/>
      <x/>
    </i>
    <i r="2" i="1">
      <x v="1"/>
    </i>
    <i r="2" i="2">
      <x v="2"/>
    </i>
    <i>
      <x v="1"/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>
      <x v="2"/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2"/>
      <x/>
    </i>
    <i r="2" i="1">
      <x v="1"/>
    </i>
    <i r="2" i="2">
      <x v="2"/>
    </i>
    <i>
      <x v="3"/>
      <x v="8"/>
      <x/>
    </i>
    <i r="2" i="1">
      <x v="1"/>
    </i>
    <i r="2" i="2">
      <x v="2"/>
    </i>
    <i>
      <x v="4"/>
      <x v="9"/>
      <x/>
    </i>
    <i r="2" i="1">
      <x v="1"/>
    </i>
    <i r="2" i="2">
      <x v="2"/>
    </i>
    <i t="grand">
      <x/>
    </i>
    <i t="grand" i="1">
      <x/>
    </i>
    <i t="grand" i="2">
      <x/>
    </i>
  </rowItems>
  <colFields count="1">
    <field x="2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9">
    <pageField fld="1" hier="-1"/>
    <pageField fld="3" hier="-1"/>
    <pageField fld="5" hier="-1"/>
    <pageField fld="7" hier="-1"/>
    <pageField fld="13" hier="-1"/>
    <pageField fld="15" hier="-1"/>
    <pageField fld="10" hier="-1"/>
    <pageField fld="17" hier="-1"/>
    <pageField fld="19" hier="-1"/>
  </pageFields>
  <dataFields count="3">
    <dataField name="CT CBP Override Risk Filter (Units) " fld="28" baseField="0" baseItem="0" numFmtId="166"/>
    <dataField name="Attached Rate (Units) " fld="26" baseField="0" baseItem="0"/>
    <dataField name="Configuration Based Plan (Units) " fld="27" baseField="0" baseItem="0" numFmtId="166"/>
  </dataFields>
  <formats count="28">
    <format dxfId="108">
      <pivotArea outline="0" fieldPosition="0"/>
    </format>
    <format>
      <pivotArea outline="0" fieldPosition="0"/>
    </format>
    <format dxfId="107">
      <pivotArea field="-2" type="button" dataOnly="0" labelOnly="1" outline="0" axis="axisRow" fieldPosition="2"/>
    </format>
    <format dxfId="106">
      <pivotArea field="23" type="button" dataOnly="0" labelOnly="1" outline="0"/>
    </format>
    <format dxfId="105">
      <pivotArea type="all" dataOnly="0" outline="0" fieldPosition="0"/>
    </format>
    <format dxfId="104">
      <pivotArea type="all" dataOnly="0" outline="0" fieldPosition="0"/>
    </format>
    <format dxfId="103">
      <pivotArea type="origin" dataOnly="0" labelOnly="1" outline="0" fieldPosition="0"/>
    </format>
    <format dxfId="102">
      <pivotArea field="-2" type="button" dataOnly="0" labelOnly="1" outline="0" axis="axisRow" fieldPosition="2"/>
    </format>
    <format dxfId="101">
      <pivotArea type="topRight" dataOnly="0" labelOnly="1" outline="0" fieldPosition="0"/>
    </format>
    <format dxfId="100">
      <pivotArea type="origin" dataOnly="0" labelOnly="1" outline="0" fieldPosition="0"/>
    </format>
    <format dxfId="99">
      <pivotArea field="-2" type="button" dataOnly="0" labelOnly="1" outline="0" axis="axisRow" fieldPosition="2"/>
    </format>
    <format dxfId="98">
      <pivotArea type="topRight" dataOnly="0" labelOnly="1" outline="0" fieldPosition="0"/>
    </format>
    <format dxfId="97">
      <pivotArea type="all" dataOnly="0" outline="0" fieldPosition="0"/>
    </format>
    <format dxfId="96">
      <pivotArea type="all" dataOnly="0" outline="0" fieldPosition="0"/>
    </format>
    <format dxfId="95">
      <pivotArea type="origin" dataOnly="0" labelOnly="1" outline="0" fieldPosition="0"/>
    </format>
    <format dxfId="94">
      <pivotArea type="topRight" dataOnly="0" labelOnly="1" outline="0" fieldPosition="0"/>
    </format>
    <format dxfId="93">
      <pivotArea type="origin" dataOnly="0" labelOnly="1" outline="0" fieldPosition="0"/>
    </format>
    <format dxfId="92">
      <pivotArea field="-2" type="button" dataOnly="0" labelOnly="1" outline="0" axis="axisRow" fieldPosition="2"/>
    </format>
    <format dxfId="91">
      <pivotArea type="topRight" dataOnly="0" labelOnly="1" outline="0" fieldPosition="0"/>
    </format>
    <format dxfId="90">
      <pivotArea type="origin" dataOnly="0" labelOnly="1" outline="0" fieldPosition="0"/>
    </format>
    <format dxfId="89">
      <pivotArea field="-2" type="button" dataOnly="0" labelOnly="1" outline="0" axis="axisRow" fieldPosition="2"/>
    </format>
    <format dxfId="88">
      <pivotArea type="topRight" dataOnly="0" labelOnly="1" outline="0" fieldPosition="0"/>
    </format>
    <format dxfId="87">
      <pivotArea type="all" dataOnly="0" outline="0" fieldPosition="0"/>
    </format>
    <format dxfId="86">
      <pivotArea field="-2" type="button" dataOnly="0" labelOnly="1" outline="0" axis="axisRow" fieldPosition="2"/>
    </format>
    <format dxfId="85">
      <pivotArea type="all" dataOnly="0" outline="0" fieldPosition="0"/>
    </format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6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92" firstHeaderRow="1" firstDataRow="1" firstDataCol="1"/>
  <pivotFields count="29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5" outline="0" subtotalTop="0" showAll="0" includeNewItemsInFilter="1" defaultSubtotal="0"/>
    <pivotField compact="0" numFmtId="165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Items count="1">
    <i/>
  </rowItems>
  <colItems count="1">
    <i/>
  </colItems>
  <dataFields count="1">
    <dataField name="Count of Year" fld="24" subtotal="count" baseField="0" baseItem="0"/>
  </dataFields>
  <formats count="4">
    <format dxfId="112">
      <pivotArea type="all" dataOnly="0" outline="0" fieldPosition="0"/>
    </format>
    <format dxfId="111">
      <pivotArea type="all" dataOnly="0" outline="0" fieldPosition="0"/>
    </format>
    <format dxfId="110">
      <pivotArea type="all" dataOnly="0" outline="0" fieldPosition="0"/>
    </format>
    <format dxfId="109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0"/>
  <sheetViews>
    <sheetView workbookViewId="0"/>
  </sheetViews>
  <sheetFormatPr defaultRowHeight="12.75"/>
  <cols>
    <col min="1" max="1" width="8.28515625" customWidth="1"/>
    <col min="2" max="2" width="21" customWidth="1"/>
    <col min="3" max="3" width="18.140625" customWidth="1"/>
    <col min="4" max="4" width="21" customWidth="1"/>
    <col min="5" max="5" width="18.140625" customWidth="1"/>
    <col min="6" max="6" width="26.42578125" customWidth="1"/>
    <col min="7" max="7" width="11.85546875" customWidth="1"/>
    <col min="8" max="8" width="23.28515625" customWidth="1"/>
    <col min="9" max="9" width="23.7109375" customWidth="1"/>
    <col min="10" max="10" width="18.140625" customWidth="1"/>
    <col min="11" max="11" width="15.140625" customWidth="1"/>
    <col min="12" max="12" width="29.42578125" customWidth="1"/>
    <col min="13" max="13" width="26.5703125" customWidth="1"/>
    <col min="14" max="14" width="18.42578125" customWidth="1"/>
    <col min="15" max="15" width="10.5703125" customWidth="1"/>
    <col min="16" max="16" width="27.28515625" customWidth="1"/>
    <col min="17" max="17" width="15.5703125" customWidth="1"/>
    <col min="18" max="18" width="20.140625" customWidth="1"/>
    <col min="19" max="19" width="15.140625" customWidth="1"/>
    <col min="20" max="20" width="18.5703125" customWidth="1"/>
    <col min="21" max="21" width="47.5703125" customWidth="1"/>
    <col min="22" max="22" width="12.42578125" style="21" customWidth="1"/>
    <col min="23" max="23" width="10.85546875" style="21" bestFit="1" customWidth="1"/>
    <col min="24" max="24" width="7.140625" style="21" customWidth="1"/>
    <col min="25" max="25" width="5" customWidth="1"/>
    <col min="26" max="26" width="8.42578125" bestFit="1" customWidth="1"/>
    <col min="27" max="27" width="8.42578125" customWidth="1"/>
    <col min="28" max="28" width="28.42578125" bestFit="1" customWidth="1"/>
    <col min="29" max="29" width="29.140625" bestFit="1" customWidth="1"/>
    <col min="30" max="30" width="28.5703125" bestFit="1" customWidth="1"/>
    <col min="31" max="31" width="32.140625" bestFit="1" customWidth="1"/>
    <col min="32" max="32" width="25.42578125" customWidth="1"/>
    <col min="33" max="33" width="32.140625" bestFit="1" customWidth="1"/>
    <col min="34" max="34" width="16.42578125" bestFit="1" customWidth="1"/>
    <col min="35" max="35" width="17.85546875" bestFit="1" customWidth="1"/>
  </cols>
  <sheetData>
    <row r="1" spans="1:29">
      <c r="A1" s="20" t="s">
        <v>103</v>
      </c>
      <c r="B1" s="20" t="s">
        <v>419</v>
      </c>
      <c r="C1" s="20" t="s">
        <v>420</v>
      </c>
      <c r="D1" s="20" t="s">
        <v>421</v>
      </c>
      <c r="E1" s="20" t="s">
        <v>422</v>
      </c>
      <c r="F1" s="20" t="s">
        <v>423</v>
      </c>
      <c r="G1" s="20" t="s">
        <v>424</v>
      </c>
      <c r="H1" s="20" t="s">
        <v>425</v>
      </c>
      <c r="I1" s="20" t="s">
        <v>426</v>
      </c>
      <c r="J1" s="20" t="s">
        <v>427</v>
      </c>
      <c r="K1" s="20" t="s">
        <v>428</v>
      </c>
      <c r="L1" s="20" t="s">
        <v>429</v>
      </c>
      <c r="M1" s="20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405</v>
      </c>
      <c r="S1" t="s">
        <v>406</v>
      </c>
      <c r="T1" t="s">
        <v>407</v>
      </c>
      <c r="U1" t="s">
        <v>408</v>
      </c>
      <c r="V1" s="21" t="s">
        <v>435</v>
      </c>
      <c r="W1" s="21" t="s">
        <v>416</v>
      </c>
      <c r="X1" s="21" t="s">
        <v>69</v>
      </c>
      <c r="Y1" t="s">
        <v>70</v>
      </c>
      <c r="Z1" t="s">
        <v>409</v>
      </c>
      <c r="AA1" t="s">
        <v>436</v>
      </c>
      <c r="AB1" s="3" t="s">
        <v>100</v>
      </c>
      <c r="AC1" t="s">
        <v>411</v>
      </c>
    </row>
    <row r="2" spans="1:29">
      <c r="A2" t="s">
        <v>104</v>
      </c>
      <c r="B2" t="s">
        <v>105</v>
      </c>
      <c r="C2" t="s">
        <v>105</v>
      </c>
      <c r="D2" t="s">
        <v>105</v>
      </c>
      <c r="E2" t="s">
        <v>105</v>
      </c>
      <c r="F2" t="s">
        <v>354</v>
      </c>
      <c r="G2" t="s">
        <v>355</v>
      </c>
      <c r="H2" t="s">
        <v>356</v>
      </c>
      <c r="I2" t="s">
        <v>357</v>
      </c>
      <c r="J2" t="s">
        <v>105</v>
      </c>
      <c r="K2">
        <v>8410</v>
      </c>
      <c r="L2" t="s">
        <v>105</v>
      </c>
      <c r="M2" t="s">
        <v>105</v>
      </c>
      <c r="N2" t="s">
        <v>358</v>
      </c>
      <c r="O2" t="s">
        <v>359</v>
      </c>
      <c r="P2" t="s">
        <v>360</v>
      </c>
      <c r="Q2" t="s">
        <v>361</v>
      </c>
      <c r="R2" t="s">
        <v>105</v>
      </c>
      <c r="S2" t="s">
        <v>362</v>
      </c>
      <c r="T2" t="s">
        <v>363</v>
      </c>
      <c r="U2" t="s">
        <v>364</v>
      </c>
      <c r="V2" s="21">
        <v>41244</v>
      </c>
      <c r="W2" s="21">
        <v>41259</v>
      </c>
      <c r="X2" s="21" t="s">
        <v>73</v>
      </c>
      <c r="Y2">
        <v>2012</v>
      </c>
      <c r="Z2" t="s">
        <v>365</v>
      </c>
    </row>
    <row r="3" spans="1:29">
      <c r="A3" t="s">
        <v>107</v>
      </c>
      <c r="B3" t="s">
        <v>105</v>
      </c>
      <c r="C3" t="s">
        <v>105</v>
      </c>
      <c r="D3" t="s">
        <v>105</v>
      </c>
      <c r="E3" t="s">
        <v>105</v>
      </c>
      <c r="F3" t="s">
        <v>354</v>
      </c>
      <c r="G3" t="s">
        <v>355</v>
      </c>
      <c r="H3" t="s">
        <v>356</v>
      </c>
      <c r="I3" t="s">
        <v>357</v>
      </c>
      <c r="J3" t="s">
        <v>105</v>
      </c>
      <c r="K3">
        <v>8410</v>
      </c>
      <c r="L3" t="s">
        <v>105</v>
      </c>
      <c r="M3" t="s">
        <v>105</v>
      </c>
      <c r="N3" t="s">
        <v>358</v>
      </c>
      <c r="O3" t="s">
        <v>359</v>
      </c>
      <c r="P3" t="s">
        <v>360</v>
      </c>
      <c r="Q3" t="s">
        <v>361</v>
      </c>
      <c r="R3" t="s">
        <v>105</v>
      </c>
      <c r="S3" t="s">
        <v>362</v>
      </c>
      <c r="T3" t="s">
        <v>363</v>
      </c>
      <c r="U3" t="s">
        <v>364</v>
      </c>
      <c r="V3" s="21">
        <v>41275</v>
      </c>
      <c r="W3" s="21">
        <v>41287</v>
      </c>
      <c r="X3" s="21" t="s">
        <v>74</v>
      </c>
      <c r="Y3">
        <v>2013</v>
      </c>
      <c r="Z3" t="s">
        <v>366</v>
      </c>
    </row>
    <row r="4" spans="1:29">
      <c r="A4" t="s">
        <v>108</v>
      </c>
      <c r="B4" t="s">
        <v>105</v>
      </c>
      <c r="C4" t="s">
        <v>105</v>
      </c>
      <c r="D4" t="s">
        <v>105</v>
      </c>
      <c r="E4" t="s">
        <v>105</v>
      </c>
      <c r="F4" t="s">
        <v>354</v>
      </c>
      <c r="G4" t="s">
        <v>355</v>
      </c>
      <c r="H4" t="s">
        <v>356</v>
      </c>
      <c r="I4" t="s">
        <v>357</v>
      </c>
      <c r="J4" t="s">
        <v>105</v>
      </c>
      <c r="K4">
        <v>8410</v>
      </c>
      <c r="L4" t="s">
        <v>105</v>
      </c>
      <c r="M4" t="s">
        <v>105</v>
      </c>
      <c r="N4" t="s">
        <v>358</v>
      </c>
      <c r="O4" t="s">
        <v>359</v>
      </c>
      <c r="P4" t="s">
        <v>360</v>
      </c>
      <c r="Q4" t="s">
        <v>361</v>
      </c>
      <c r="R4" t="s">
        <v>105</v>
      </c>
      <c r="S4" t="s">
        <v>362</v>
      </c>
      <c r="T4" t="s">
        <v>363</v>
      </c>
      <c r="U4" t="s">
        <v>364</v>
      </c>
      <c r="V4" s="21">
        <v>41306</v>
      </c>
      <c r="W4" s="21">
        <v>41322</v>
      </c>
      <c r="X4" s="21" t="s">
        <v>74</v>
      </c>
      <c r="Y4">
        <v>2013</v>
      </c>
      <c r="Z4" t="s">
        <v>366</v>
      </c>
    </row>
    <row r="5" spans="1:29">
      <c r="A5" t="s">
        <v>110</v>
      </c>
      <c r="B5" t="s">
        <v>105</v>
      </c>
      <c r="C5" t="s">
        <v>105</v>
      </c>
      <c r="D5" t="s">
        <v>105</v>
      </c>
      <c r="E5" t="s">
        <v>105</v>
      </c>
      <c r="F5" t="s">
        <v>354</v>
      </c>
      <c r="G5" t="s">
        <v>355</v>
      </c>
      <c r="H5" t="s">
        <v>356</v>
      </c>
      <c r="I5" t="s">
        <v>357</v>
      </c>
      <c r="J5" t="s">
        <v>105</v>
      </c>
      <c r="K5">
        <v>8410</v>
      </c>
      <c r="L5" t="s">
        <v>105</v>
      </c>
      <c r="M5" t="s">
        <v>105</v>
      </c>
      <c r="N5" t="s">
        <v>358</v>
      </c>
      <c r="O5" t="s">
        <v>359</v>
      </c>
      <c r="P5" t="s">
        <v>360</v>
      </c>
      <c r="Q5" t="s">
        <v>361</v>
      </c>
      <c r="R5" t="s">
        <v>105</v>
      </c>
      <c r="S5" t="s">
        <v>362</v>
      </c>
      <c r="T5" t="s">
        <v>363</v>
      </c>
      <c r="U5" t="s">
        <v>364</v>
      </c>
      <c r="V5" s="21">
        <v>41334</v>
      </c>
      <c r="W5" s="21">
        <v>41350</v>
      </c>
      <c r="X5" s="21" t="s">
        <v>74</v>
      </c>
      <c r="Y5">
        <v>2013</v>
      </c>
      <c r="Z5" t="s">
        <v>366</v>
      </c>
    </row>
    <row r="6" spans="1:29">
      <c r="A6" t="s">
        <v>111</v>
      </c>
      <c r="B6" t="s">
        <v>105</v>
      </c>
      <c r="C6" t="s">
        <v>105</v>
      </c>
      <c r="D6" t="s">
        <v>105</v>
      </c>
      <c r="E6" t="s">
        <v>105</v>
      </c>
      <c r="F6" t="s">
        <v>354</v>
      </c>
      <c r="G6" t="s">
        <v>355</v>
      </c>
      <c r="H6" t="s">
        <v>356</v>
      </c>
      <c r="I6" t="s">
        <v>357</v>
      </c>
      <c r="J6" t="s">
        <v>105</v>
      </c>
      <c r="K6">
        <v>8410</v>
      </c>
      <c r="L6" t="s">
        <v>105</v>
      </c>
      <c r="M6" t="s">
        <v>105</v>
      </c>
      <c r="N6" t="s">
        <v>358</v>
      </c>
      <c r="O6" t="s">
        <v>359</v>
      </c>
      <c r="P6" t="s">
        <v>360</v>
      </c>
      <c r="Q6" t="s">
        <v>361</v>
      </c>
      <c r="R6" t="s">
        <v>105</v>
      </c>
      <c r="S6" t="s">
        <v>362</v>
      </c>
      <c r="T6" t="s">
        <v>363</v>
      </c>
      <c r="U6" t="s">
        <v>364</v>
      </c>
      <c r="V6" s="21">
        <v>41365</v>
      </c>
      <c r="W6" s="21">
        <v>41378</v>
      </c>
      <c r="X6" s="21" t="s">
        <v>71</v>
      </c>
      <c r="Y6">
        <v>2013</v>
      </c>
      <c r="Z6" t="s">
        <v>106</v>
      </c>
    </row>
    <row r="7" spans="1:29">
      <c r="A7" t="s">
        <v>112</v>
      </c>
      <c r="B7" t="s">
        <v>105</v>
      </c>
      <c r="C7" t="s">
        <v>105</v>
      </c>
      <c r="D7" t="s">
        <v>105</v>
      </c>
      <c r="E7" t="s">
        <v>105</v>
      </c>
      <c r="F7" t="s">
        <v>354</v>
      </c>
      <c r="G7" t="s">
        <v>355</v>
      </c>
      <c r="H7" t="s">
        <v>356</v>
      </c>
      <c r="I7" t="s">
        <v>357</v>
      </c>
      <c r="J7" t="s">
        <v>105</v>
      </c>
      <c r="K7">
        <v>8410</v>
      </c>
      <c r="L7" t="s">
        <v>105</v>
      </c>
      <c r="M7" t="s">
        <v>105</v>
      </c>
      <c r="N7" t="s">
        <v>358</v>
      </c>
      <c r="O7" t="s">
        <v>359</v>
      </c>
      <c r="P7" t="s">
        <v>360</v>
      </c>
      <c r="Q7" t="s">
        <v>361</v>
      </c>
      <c r="R7" t="s">
        <v>105</v>
      </c>
      <c r="S7" t="s">
        <v>362</v>
      </c>
      <c r="T7" t="s">
        <v>363</v>
      </c>
      <c r="U7" t="s">
        <v>364</v>
      </c>
      <c r="V7" s="21">
        <v>41395</v>
      </c>
      <c r="W7" s="21">
        <v>41413</v>
      </c>
      <c r="X7" s="21" t="s">
        <v>71</v>
      </c>
      <c r="Y7">
        <v>2013</v>
      </c>
      <c r="Z7" t="s">
        <v>106</v>
      </c>
    </row>
    <row r="8" spans="1:29">
      <c r="A8" t="s">
        <v>113</v>
      </c>
      <c r="B8" t="s">
        <v>105</v>
      </c>
      <c r="C8" t="s">
        <v>105</v>
      </c>
      <c r="D8" t="s">
        <v>105</v>
      </c>
      <c r="E8" t="s">
        <v>105</v>
      </c>
      <c r="F8" t="s">
        <v>354</v>
      </c>
      <c r="G8" t="s">
        <v>355</v>
      </c>
      <c r="H8" t="s">
        <v>356</v>
      </c>
      <c r="I8" t="s">
        <v>357</v>
      </c>
      <c r="J8" t="s">
        <v>105</v>
      </c>
      <c r="K8">
        <v>8410</v>
      </c>
      <c r="L8" t="s">
        <v>105</v>
      </c>
      <c r="M8" t="s">
        <v>105</v>
      </c>
      <c r="N8" t="s">
        <v>358</v>
      </c>
      <c r="O8" t="s">
        <v>359</v>
      </c>
      <c r="P8" t="s">
        <v>360</v>
      </c>
      <c r="Q8" t="s">
        <v>361</v>
      </c>
      <c r="R8" t="s">
        <v>105</v>
      </c>
      <c r="S8" t="s">
        <v>362</v>
      </c>
      <c r="T8" t="s">
        <v>363</v>
      </c>
      <c r="U8" t="s">
        <v>364</v>
      </c>
      <c r="V8" s="21">
        <v>41426</v>
      </c>
      <c r="W8" s="21">
        <v>41441</v>
      </c>
      <c r="X8" s="21" t="s">
        <v>71</v>
      </c>
      <c r="Y8">
        <v>2013</v>
      </c>
      <c r="Z8" t="s">
        <v>106</v>
      </c>
    </row>
    <row r="9" spans="1:29">
      <c r="A9" t="s">
        <v>114</v>
      </c>
      <c r="B9" t="s">
        <v>105</v>
      </c>
      <c r="C9" t="s">
        <v>105</v>
      </c>
      <c r="D9" t="s">
        <v>105</v>
      </c>
      <c r="E9" t="s">
        <v>105</v>
      </c>
      <c r="F9" t="s">
        <v>354</v>
      </c>
      <c r="G9" t="s">
        <v>355</v>
      </c>
      <c r="H9" t="s">
        <v>356</v>
      </c>
      <c r="I9" t="s">
        <v>357</v>
      </c>
      <c r="J9" t="s">
        <v>105</v>
      </c>
      <c r="K9">
        <v>8410</v>
      </c>
      <c r="L9" t="s">
        <v>105</v>
      </c>
      <c r="M9" t="s">
        <v>105</v>
      </c>
      <c r="N9" t="s">
        <v>358</v>
      </c>
      <c r="O9" t="s">
        <v>359</v>
      </c>
      <c r="P9" t="s">
        <v>360</v>
      </c>
      <c r="Q9" t="s">
        <v>361</v>
      </c>
      <c r="R9" t="s">
        <v>105</v>
      </c>
      <c r="S9" t="s">
        <v>362</v>
      </c>
      <c r="T9" t="s">
        <v>363</v>
      </c>
      <c r="U9" t="s">
        <v>364</v>
      </c>
      <c r="V9" s="21">
        <v>41456</v>
      </c>
      <c r="W9" s="21">
        <v>41469</v>
      </c>
      <c r="X9" s="21" t="s">
        <v>72</v>
      </c>
      <c r="Y9">
        <v>2013</v>
      </c>
      <c r="Z9" t="s">
        <v>109</v>
      </c>
    </row>
    <row r="10" spans="1:29">
      <c r="A10" t="s">
        <v>115</v>
      </c>
      <c r="B10" t="s">
        <v>105</v>
      </c>
      <c r="C10" t="s">
        <v>105</v>
      </c>
      <c r="D10" t="s">
        <v>105</v>
      </c>
      <c r="E10" t="s">
        <v>105</v>
      </c>
      <c r="F10" t="s">
        <v>354</v>
      </c>
      <c r="G10" t="s">
        <v>355</v>
      </c>
      <c r="H10" t="s">
        <v>356</v>
      </c>
      <c r="I10" t="s">
        <v>357</v>
      </c>
      <c r="J10" t="s">
        <v>105</v>
      </c>
      <c r="K10">
        <v>8410</v>
      </c>
      <c r="L10" t="s">
        <v>105</v>
      </c>
      <c r="M10" t="s">
        <v>105</v>
      </c>
      <c r="N10" t="s">
        <v>358</v>
      </c>
      <c r="O10" t="s">
        <v>359</v>
      </c>
      <c r="P10" t="s">
        <v>360</v>
      </c>
      <c r="Q10" t="s">
        <v>361</v>
      </c>
      <c r="R10" t="s">
        <v>105</v>
      </c>
      <c r="S10" t="s">
        <v>362</v>
      </c>
      <c r="T10" t="s">
        <v>363</v>
      </c>
      <c r="U10" t="s">
        <v>364</v>
      </c>
      <c r="V10" s="21">
        <v>41487</v>
      </c>
      <c r="W10" s="21">
        <v>41504</v>
      </c>
      <c r="X10" s="21" t="s">
        <v>72</v>
      </c>
      <c r="Y10">
        <v>2013</v>
      </c>
      <c r="Z10" t="s">
        <v>109</v>
      </c>
    </row>
    <row r="11" spans="1:29">
      <c r="A11" t="s">
        <v>116</v>
      </c>
      <c r="B11" t="s">
        <v>105</v>
      </c>
      <c r="C11" t="s">
        <v>105</v>
      </c>
      <c r="D11" t="s">
        <v>105</v>
      </c>
      <c r="E11" t="s">
        <v>105</v>
      </c>
      <c r="F11" t="s">
        <v>354</v>
      </c>
      <c r="G11" t="s">
        <v>355</v>
      </c>
      <c r="H11" t="s">
        <v>356</v>
      </c>
      <c r="I11" t="s">
        <v>357</v>
      </c>
      <c r="J11" t="s">
        <v>105</v>
      </c>
      <c r="K11">
        <v>8410</v>
      </c>
      <c r="L11" t="s">
        <v>105</v>
      </c>
      <c r="M11" t="s">
        <v>105</v>
      </c>
      <c r="N11" t="s">
        <v>358</v>
      </c>
      <c r="O11" t="s">
        <v>359</v>
      </c>
      <c r="P11" t="s">
        <v>360</v>
      </c>
      <c r="Q11" t="s">
        <v>361</v>
      </c>
      <c r="R11" t="s">
        <v>105</v>
      </c>
      <c r="S11" t="s">
        <v>362</v>
      </c>
      <c r="T11" t="s">
        <v>363</v>
      </c>
      <c r="U11" t="s">
        <v>364</v>
      </c>
      <c r="V11" s="21">
        <v>41518</v>
      </c>
      <c r="W11" s="21">
        <v>41532</v>
      </c>
      <c r="X11" s="21" t="s">
        <v>72</v>
      </c>
      <c r="Y11">
        <v>2013</v>
      </c>
      <c r="Z11" t="s">
        <v>109</v>
      </c>
    </row>
    <row r="12" spans="1:29">
      <c r="A12" t="s">
        <v>117</v>
      </c>
      <c r="B12" t="s">
        <v>105</v>
      </c>
      <c r="C12" t="s">
        <v>105</v>
      </c>
      <c r="D12" t="s">
        <v>105</v>
      </c>
      <c r="E12" t="s">
        <v>105</v>
      </c>
      <c r="F12" t="s">
        <v>354</v>
      </c>
      <c r="G12" t="s">
        <v>355</v>
      </c>
      <c r="H12" t="s">
        <v>356</v>
      </c>
      <c r="I12" t="s">
        <v>357</v>
      </c>
      <c r="J12" t="s">
        <v>105</v>
      </c>
      <c r="K12">
        <v>8410</v>
      </c>
      <c r="L12" t="s">
        <v>105</v>
      </c>
      <c r="M12" t="s">
        <v>105</v>
      </c>
      <c r="N12" t="s">
        <v>358</v>
      </c>
      <c r="O12" t="s">
        <v>359</v>
      </c>
      <c r="P12" t="s">
        <v>360</v>
      </c>
      <c r="Q12" t="s">
        <v>361</v>
      </c>
      <c r="R12" t="s">
        <v>105</v>
      </c>
      <c r="S12" t="s">
        <v>362</v>
      </c>
      <c r="T12" t="s">
        <v>363</v>
      </c>
      <c r="U12" t="s">
        <v>364</v>
      </c>
      <c r="V12" s="21">
        <v>41548</v>
      </c>
      <c r="W12" s="21">
        <v>41560</v>
      </c>
      <c r="X12" s="21" t="s">
        <v>73</v>
      </c>
      <c r="Y12">
        <v>2013</v>
      </c>
      <c r="Z12" t="s">
        <v>353</v>
      </c>
    </row>
    <row r="13" spans="1:29">
      <c r="A13" t="s">
        <v>118</v>
      </c>
      <c r="B13" t="s">
        <v>105</v>
      </c>
      <c r="C13" t="s">
        <v>105</v>
      </c>
      <c r="D13" t="s">
        <v>105</v>
      </c>
      <c r="E13" t="s">
        <v>105</v>
      </c>
      <c r="F13" t="s">
        <v>354</v>
      </c>
      <c r="G13" t="s">
        <v>355</v>
      </c>
      <c r="H13" t="s">
        <v>356</v>
      </c>
      <c r="I13" t="s">
        <v>357</v>
      </c>
      <c r="J13" t="s">
        <v>105</v>
      </c>
      <c r="K13">
        <v>8410</v>
      </c>
      <c r="L13" t="s">
        <v>105</v>
      </c>
      <c r="M13" t="s">
        <v>105</v>
      </c>
      <c r="N13" t="s">
        <v>358</v>
      </c>
      <c r="O13" t="s">
        <v>359</v>
      </c>
      <c r="P13" t="s">
        <v>360</v>
      </c>
      <c r="Q13" t="s">
        <v>361</v>
      </c>
      <c r="R13" t="s">
        <v>105</v>
      </c>
      <c r="S13" t="s">
        <v>362</v>
      </c>
      <c r="T13" t="s">
        <v>363</v>
      </c>
      <c r="U13" t="s">
        <v>364</v>
      </c>
      <c r="V13" s="21">
        <v>41579</v>
      </c>
      <c r="W13" s="21">
        <v>41595</v>
      </c>
      <c r="X13" s="21" t="s">
        <v>73</v>
      </c>
      <c r="Y13">
        <v>2013</v>
      </c>
      <c r="Z13" t="s">
        <v>353</v>
      </c>
    </row>
    <row r="14" spans="1:29">
      <c r="A14" t="s">
        <v>119</v>
      </c>
      <c r="B14" t="s">
        <v>105</v>
      </c>
      <c r="C14" t="s">
        <v>105</v>
      </c>
      <c r="D14" t="s">
        <v>105</v>
      </c>
      <c r="E14" t="s">
        <v>105</v>
      </c>
      <c r="F14" t="s">
        <v>354</v>
      </c>
      <c r="G14" t="s">
        <v>355</v>
      </c>
      <c r="H14" t="s">
        <v>356</v>
      </c>
      <c r="I14" t="s">
        <v>357</v>
      </c>
      <c r="J14" t="s">
        <v>105</v>
      </c>
      <c r="K14">
        <v>8410</v>
      </c>
      <c r="L14" t="s">
        <v>105</v>
      </c>
      <c r="M14" t="s">
        <v>105</v>
      </c>
      <c r="N14" t="s">
        <v>358</v>
      </c>
      <c r="O14" t="s">
        <v>359</v>
      </c>
      <c r="P14" t="s">
        <v>360</v>
      </c>
      <c r="Q14" t="s">
        <v>361</v>
      </c>
      <c r="R14" t="s">
        <v>105</v>
      </c>
      <c r="S14" t="s">
        <v>362</v>
      </c>
      <c r="T14" t="s">
        <v>363</v>
      </c>
      <c r="U14" t="s">
        <v>364</v>
      </c>
      <c r="V14" s="21">
        <v>41609</v>
      </c>
      <c r="W14" s="21">
        <v>41623</v>
      </c>
      <c r="X14" s="21" t="s">
        <v>73</v>
      </c>
      <c r="Y14">
        <v>2013</v>
      </c>
      <c r="Z14" t="s">
        <v>353</v>
      </c>
    </row>
    <row r="15" spans="1:29">
      <c r="A15" t="s">
        <v>120</v>
      </c>
      <c r="B15" t="s">
        <v>105</v>
      </c>
      <c r="C15" t="s">
        <v>105</v>
      </c>
      <c r="D15" t="s">
        <v>105</v>
      </c>
      <c r="E15" t="s">
        <v>105</v>
      </c>
      <c r="F15" t="s">
        <v>354</v>
      </c>
      <c r="G15" t="s">
        <v>355</v>
      </c>
      <c r="H15" t="s">
        <v>356</v>
      </c>
      <c r="I15" t="s">
        <v>357</v>
      </c>
      <c r="J15" t="s">
        <v>105</v>
      </c>
      <c r="K15">
        <v>8410</v>
      </c>
      <c r="L15" t="s">
        <v>105</v>
      </c>
      <c r="M15" t="s">
        <v>105</v>
      </c>
      <c r="N15" t="s">
        <v>358</v>
      </c>
      <c r="O15" t="s">
        <v>359</v>
      </c>
      <c r="P15" t="s">
        <v>360</v>
      </c>
      <c r="Q15" t="s">
        <v>361</v>
      </c>
      <c r="R15" t="s">
        <v>105</v>
      </c>
      <c r="S15" t="s">
        <v>362</v>
      </c>
      <c r="T15" t="s">
        <v>367</v>
      </c>
      <c r="U15" t="s">
        <v>368</v>
      </c>
      <c r="V15" s="21">
        <v>41244</v>
      </c>
      <c r="W15" s="21">
        <v>41259</v>
      </c>
      <c r="X15" s="21" t="s">
        <v>73</v>
      </c>
      <c r="Y15">
        <v>2012</v>
      </c>
      <c r="Z15" t="s">
        <v>365</v>
      </c>
    </row>
    <row r="16" spans="1:29">
      <c r="A16" t="s">
        <v>121</v>
      </c>
      <c r="B16" t="s">
        <v>105</v>
      </c>
      <c r="C16" t="s">
        <v>105</v>
      </c>
      <c r="D16" t="s">
        <v>105</v>
      </c>
      <c r="E16" t="s">
        <v>105</v>
      </c>
      <c r="F16" t="s">
        <v>354</v>
      </c>
      <c r="G16" t="s">
        <v>355</v>
      </c>
      <c r="H16" t="s">
        <v>356</v>
      </c>
      <c r="I16" t="s">
        <v>357</v>
      </c>
      <c r="J16" t="s">
        <v>105</v>
      </c>
      <c r="K16">
        <v>8410</v>
      </c>
      <c r="L16" t="s">
        <v>105</v>
      </c>
      <c r="M16" t="s">
        <v>105</v>
      </c>
      <c r="N16" t="s">
        <v>358</v>
      </c>
      <c r="O16" t="s">
        <v>359</v>
      </c>
      <c r="P16" t="s">
        <v>360</v>
      </c>
      <c r="Q16" t="s">
        <v>361</v>
      </c>
      <c r="R16" t="s">
        <v>105</v>
      </c>
      <c r="S16" t="s">
        <v>362</v>
      </c>
      <c r="T16" t="s">
        <v>367</v>
      </c>
      <c r="U16" t="s">
        <v>368</v>
      </c>
      <c r="V16" s="21">
        <v>41275</v>
      </c>
      <c r="W16" s="21">
        <v>41287</v>
      </c>
      <c r="X16" s="21" t="s">
        <v>74</v>
      </c>
      <c r="Y16">
        <v>2013</v>
      </c>
      <c r="Z16" t="s">
        <v>366</v>
      </c>
    </row>
    <row r="17" spans="1:26">
      <c r="A17" t="s">
        <v>122</v>
      </c>
      <c r="B17" t="s">
        <v>105</v>
      </c>
      <c r="C17" t="s">
        <v>105</v>
      </c>
      <c r="D17" t="s">
        <v>105</v>
      </c>
      <c r="E17" t="s">
        <v>105</v>
      </c>
      <c r="F17" t="s">
        <v>354</v>
      </c>
      <c r="G17" t="s">
        <v>355</v>
      </c>
      <c r="H17" t="s">
        <v>356</v>
      </c>
      <c r="I17" t="s">
        <v>357</v>
      </c>
      <c r="J17" t="s">
        <v>105</v>
      </c>
      <c r="K17">
        <v>8410</v>
      </c>
      <c r="L17" t="s">
        <v>105</v>
      </c>
      <c r="M17" t="s">
        <v>105</v>
      </c>
      <c r="N17" t="s">
        <v>358</v>
      </c>
      <c r="O17" t="s">
        <v>359</v>
      </c>
      <c r="P17" t="s">
        <v>360</v>
      </c>
      <c r="Q17" t="s">
        <v>361</v>
      </c>
      <c r="R17" t="s">
        <v>105</v>
      </c>
      <c r="S17" t="s">
        <v>362</v>
      </c>
      <c r="T17" t="s">
        <v>367</v>
      </c>
      <c r="U17" t="s">
        <v>368</v>
      </c>
      <c r="V17" s="21">
        <v>41306</v>
      </c>
      <c r="W17" s="21">
        <v>41322</v>
      </c>
      <c r="X17" s="21" t="s">
        <v>74</v>
      </c>
      <c r="Y17">
        <v>2013</v>
      </c>
      <c r="Z17" t="s">
        <v>366</v>
      </c>
    </row>
    <row r="18" spans="1:26">
      <c r="A18" t="s">
        <v>123</v>
      </c>
      <c r="B18" t="s">
        <v>105</v>
      </c>
      <c r="C18" t="s">
        <v>105</v>
      </c>
      <c r="D18" t="s">
        <v>105</v>
      </c>
      <c r="E18" t="s">
        <v>105</v>
      </c>
      <c r="F18" t="s">
        <v>354</v>
      </c>
      <c r="G18" t="s">
        <v>355</v>
      </c>
      <c r="H18" t="s">
        <v>356</v>
      </c>
      <c r="I18" t="s">
        <v>357</v>
      </c>
      <c r="J18" t="s">
        <v>105</v>
      </c>
      <c r="K18">
        <v>8410</v>
      </c>
      <c r="L18" t="s">
        <v>105</v>
      </c>
      <c r="M18" t="s">
        <v>105</v>
      </c>
      <c r="N18" t="s">
        <v>358</v>
      </c>
      <c r="O18" t="s">
        <v>359</v>
      </c>
      <c r="P18" t="s">
        <v>360</v>
      </c>
      <c r="Q18" t="s">
        <v>361</v>
      </c>
      <c r="R18" t="s">
        <v>105</v>
      </c>
      <c r="S18" t="s">
        <v>362</v>
      </c>
      <c r="T18" t="s">
        <v>367</v>
      </c>
      <c r="U18" t="s">
        <v>368</v>
      </c>
      <c r="V18" s="21">
        <v>41334</v>
      </c>
      <c r="W18" s="21">
        <v>41350</v>
      </c>
      <c r="X18" s="21" t="s">
        <v>74</v>
      </c>
      <c r="Y18">
        <v>2013</v>
      </c>
      <c r="Z18" t="s">
        <v>366</v>
      </c>
    </row>
    <row r="19" spans="1:26">
      <c r="A19" t="s">
        <v>124</v>
      </c>
      <c r="B19" t="s">
        <v>105</v>
      </c>
      <c r="C19" t="s">
        <v>105</v>
      </c>
      <c r="D19" t="s">
        <v>105</v>
      </c>
      <c r="E19" t="s">
        <v>105</v>
      </c>
      <c r="F19" t="s">
        <v>354</v>
      </c>
      <c r="G19" t="s">
        <v>355</v>
      </c>
      <c r="H19" t="s">
        <v>356</v>
      </c>
      <c r="I19" t="s">
        <v>357</v>
      </c>
      <c r="J19" t="s">
        <v>105</v>
      </c>
      <c r="K19">
        <v>8410</v>
      </c>
      <c r="L19" t="s">
        <v>105</v>
      </c>
      <c r="M19" t="s">
        <v>105</v>
      </c>
      <c r="N19" t="s">
        <v>358</v>
      </c>
      <c r="O19" t="s">
        <v>359</v>
      </c>
      <c r="P19" t="s">
        <v>360</v>
      </c>
      <c r="Q19" t="s">
        <v>361</v>
      </c>
      <c r="R19" t="s">
        <v>105</v>
      </c>
      <c r="S19" t="s">
        <v>362</v>
      </c>
      <c r="T19" t="s">
        <v>367</v>
      </c>
      <c r="U19" t="s">
        <v>368</v>
      </c>
      <c r="V19" s="21">
        <v>41365</v>
      </c>
      <c r="W19" s="21">
        <v>41378</v>
      </c>
      <c r="X19" s="21" t="s">
        <v>71</v>
      </c>
      <c r="Y19">
        <v>2013</v>
      </c>
      <c r="Z19" t="s">
        <v>106</v>
      </c>
    </row>
    <row r="20" spans="1:26">
      <c r="A20" t="s">
        <v>125</v>
      </c>
      <c r="B20" t="s">
        <v>105</v>
      </c>
      <c r="C20" t="s">
        <v>105</v>
      </c>
      <c r="D20" t="s">
        <v>105</v>
      </c>
      <c r="E20" t="s">
        <v>105</v>
      </c>
      <c r="F20" t="s">
        <v>354</v>
      </c>
      <c r="G20" t="s">
        <v>355</v>
      </c>
      <c r="H20" t="s">
        <v>356</v>
      </c>
      <c r="I20" t="s">
        <v>357</v>
      </c>
      <c r="J20" t="s">
        <v>105</v>
      </c>
      <c r="K20">
        <v>8410</v>
      </c>
      <c r="L20" t="s">
        <v>105</v>
      </c>
      <c r="M20" t="s">
        <v>105</v>
      </c>
      <c r="N20" t="s">
        <v>358</v>
      </c>
      <c r="O20" t="s">
        <v>359</v>
      </c>
      <c r="P20" t="s">
        <v>360</v>
      </c>
      <c r="Q20" t="s">
        <v>361</v>
      </c>
      <c r="R20" t="s">
        <v>105</v>
      </c>
      <c r="S20" t="s">
        <v>362</v>
      </c>
      <c r="T20" t="s">
        <v>367</v>
      </c>
      <c r="U20" t="s">
        <v>368</v>
      </c>
      <c r="V20" s="21">
        <v>41395</v>
      </c>
      <c r="W20" s="21">
        <v>41413</v>
      </c>
      <c r="X20" s="21" t="s">
        <v>71</v>
      </c>
      <c r="Y20">
        <v>2013</v>
      </c>
      <c r="Z20" t="s">
        <v>106</v>
      </c>
    </row>
    <row r="21" spans="1:26">
      <c r="A21" t="s">
        <v>126</v>
      </c>
      <c r="B21" t="s">
        <v>105</v>
      </c>
      <c r="C21" t="s">
        <v>105</v>
      </c>
      <c r="D21" t="s">
        <v>105</v>
      </c>
      <c r="E21" t="s">
        <v>105</v>
      </c>
      <c r="F21" t="s">
        <v>354</v>
      </c>
      <c r="G21" t="s">
        <v>355</v>
      </c>
      <c r="H21" t="s">
        <v>356</v>
      </c>
      <c r="I21" t="s">
        <v>357</v>
      </c>
      <c r="J21" t="s">
        <v>105</v>
      </c>
      <c r="K21">
        <v>8410</v>
      </c>
      <c r="L21" t="s">
        <v>105</v>
      </c>
      <c r="M21" t="s">
        <v>105</v>
      </c>
      <c r="N21" t="s">
        <v>358</v>
      </c>
      <c r="O21" t="s">
        <v>359</v>
      </c>
      <c r="P21" t="s">
        <v>360</v>
      </c>
      <c r="Q21" t="s">
        <v>361</v>
      </c>
      <c r="R21" t="s">
        <v>105</v>
      </c>
      <c r="S21" t="s">
        <v>362</v>
      </c>
      <c r="T21" t="s">
        <v>367</v>
      </c>
      <c r="U21" t="s">
        <v>368</v>
      </c>
      <c r="V21" s="21">
        <v>41426</v>
      </c>
      <c r="W21" s="21">
        <v>41441</v>
      </c>
      <c r="X21" s="21" t="s">
        <v>71</v>
      </c>
      <c r="Y21">
        <v>2013</v>
      </c>
      <c r="Z21" t="s">
        <v>106</v>
      </c>
    </row>
    <row r="22" spans="1:26">
      <c r="A22" t="s">
        <v>127</v>
      </c>
      <c r="B22" t="s">
        <v>105</v>
      </c>
      <c r="C22" t="s">
        <v>105</v>
      </c>
      <c r="D22" t="s">
        <v>105</v>
      </c>
      <c r="E22" t="s">
        <v>105</v>
      </c>
      <c r="F22" t="s">
        <v>354</v>
      </c>
      <c r="G22" t="s">
        <v>355</v>
      </c>
      <c r="H22" t="s">
        <v>356</v>
      </c>
      <c r="I22" t="s">
        <v>357</v>
      </c>
      <c r="J22" t="s">
        <v>105</v>
      </c>
      <c r="K22">
        <v>8410</v>
      </c>
      <c r="L22" t="s">
        <v>105</v>
      </c>
      <c r="M22" t="s">
        <v>105</v>
      </c>
      <c r="N22" t="s">
        <v>358</v>
      </c>
      <c r="O22" t="s">
        <v>359</v>
      </c>
      <c r="P22" t="s">
        <v>360</v>
      </c>
      <c r="Q22" t="s">
        <v>361</v>
      </c>
      <c r="R22" t="s">
        <v>105</v>
      </c>
      <c r="S22" t="s">
        <v>362</v>
      </c>
      <c r="T22" t="s">
        <v>367</v>
      </c>
      <c r="U22" t="s">
        <v>368</v>
      </c>
      <c r="V22" s="21">
        <v>41456</v>
      </c>
      <c r="W22" s="21">
        <v>41469</v>
      </c>
      <c r="X22" s="21" t="s">
        <v>72</v>
      </c>
      <c r="Y22">
        <v>2013</v>
      </c>
      <c r="Z22" t="s">
        <v>109</v>
      </c>
    </row>
    <row r="23" spans="1:26">
      <c r="A23" t="s">
        <v>128</v>
      </c>
      <c r="B23" t="s">
        <v>105</v>
      </c>
      <c r="C23" t="s">
        <v>105</v>
      </c>
      <c r="D23" t="s">
        <v>105</v>
      </c>
      <c r="E23" t="s">
        <v>105</v>
      </c>
      <c r="F23" t="s">
        <v>354</v>
      </c>
      <c r="G23" t="s">
        <v>355</v>
      </c>
      <c r="H23" t="s">
        <v>356</v>
      </c>
      <c r="I23" t="s">
        <v>357</v>
      </c>
      <c r="J23" t="s">
        <v>105</v>
      </c>
      <c r="K23">
        <v>8410</v>
      </c>
      <c r="L23" t="s">
        <v>105</v>
      </c>
      <c r="M23" t="s">
        <v>105</v>
      </c>
      <c r="N23" t="s">
        <v>358</v>
      </c>
      <c r="O23" t="s">
        <v>359</v>
      </c>
      <c r="P23" t="s">
        <v>360</v>
      </c>
      <c r="Q23" t="s">
        <v>361</v>
      </c>
      <c r="R23" t="s">
        <v>105</v>
      </c>
      <c r="S23" t="s">
        <v>362</v>
      </c>
      <c r="T23" t="s">
        <v>367</v>
      </c>
      <c r="U23" t="s">
        <v>368</v>
      </c>
      <c r="V23" s="21">
        <v>41487</v>
      </c>
      <c r="W23" s="21">
        <v>41504</v>
      </c>
      <c r="X23" s="21" t="s">
        <v>72</v>
      </c>
      <c r="Y23">
        <v>2013</v>
      </c>
      <c r="Z23" t="s">
        <v>109</v>
      </c>
    </row>
    <row r="24" spans="1:26">
      <c r="A24" t="s">
        <v>129</v>
      </c>
      <c r="B24" t="s">
        <v>105</v>
      </c>
      <c r="C24" t="s">
        <v>105</v>
      </c>
      <c r="D24" t="s">
        <v>105</v>
      </c>
      <c r="E24" t="s">
        <v>105</v>
      </c>
      <c r="F24" t="s">
        <v>354</v>
      </c>
      <c r="G24" t="s">
        <v>355</v>
      </c>
      <c r="H24" t="s">
        <v>356</v>
      </c>
      <c r="I24" t="s">
        <v>357</v>
      </c>
      <c r="J24" t="s">
        <v>105</v>
      </c>
      <c r="K24">
        <v>8410</v>
      </c>
      <c r="L24" t="s">
        <v>105</v>
      </c>
      <c r="M24" t="s">
        <v>105</v>
      </c>
      <c r="N24" t="s">
        <v>358</v>
      </c>
      <c r="O24" t="s">
        <v>359</v>
      </c>
      <c r="P24" t="s">
        <v>360</v>
      </c>
      <c r="Q24" t="s">
        <v>361</v>
      </c>
      <c r="R24" t="s">
        <v>105</v>
      </c>
      <c r="S24" t="s">
        <v>362</v>
      </c>
      <c r="T24" t="s">
        <v>367</v>
      </c>
      <c r="U24" t="s">
        <v>368</v>
      </c>
      <c r="V24" s="21">
        <v>41518</v>
      </c>
      <c r="W24" s="21">
        <v>41532</v>
      </c>
      <c r="X24" s="21" t="s">
        <v>72</v>
      </c>
      <c r="Y24">
        <v>2013</v>
      </c>
      <c r="Z24" t="s">
        <v>109</v>
      </c>
    </row>
    <row r="25" spans="1:26">
      <c r="A25" t="s">
        <v>130</v>
      </c>
      <c r="B25" t="s">
        <v>105</v>
      </c>
      <c r="C25" t="s">
        <v>105</v>
      </c>
      <c r="D25" t="s">
        <v>105</v>
      </c>
      <c r="E25" t="s">
        <v>105</v>
      </c>
      <c r="F25" t="s">
        <v>354</v>
      </c>
      <c r="G25" t="s">
        <v>355</v>
      </c>
      <c r="H25" t="s">
        <v>356</v>
      </c>
      <c r="I25" t="s">
        <v>357</v>
      </c>
      <c r="J25" t="s">
        <v>105</v>
      </c>
      <c r="K25">
        <v>8410</v>
      </c>
      <c r="L25" t="s">
        <v>105</v>
      </c>
      <c r="M25" t="s">
        <v>105</v>
      </c>
      <c r="N25" t="s">
        <v>358</v>
      </c>
      <c r="O25" t="s">
        <v>359</v>
      </c>
      <c r="P25" t="s">
        <v>360</v>
      </c>
      <c r="Q25" t="s">
        <v>361</v>
      </c>
      <c r="R25" t="s">
        <v>105</v>
      </c>
      <c r="S25" t="s">
        <v>362</v>
      </c>
      <c r="T25" t="s">
        <v>367</v>
      </c>
      <c r="U25" t="s">
        <v>368</v>
      </c>
      <c r="V25" s="21">
        <v>41548</v>
      </c>
      <c r="W25" s="21">
        <v>41560</v>
      </c>
      <c r="X25" s="21" t="s">
        <v>73</v>
      </c>
      <c r="Y25">
        <v>2013</v>
      </c>
      <c r="Z25" t="s">
        <v>353</v>
      </c>
    </row>
    <row r="26" spans="1:26">
      <c r="A26" t="s">
        <v>131</v>
      </c>
      <c r="B26" t="s">
        <v>105</v>
      </c>
      <c r="C26" t="s">
        <v>105</v>
      </c>
      <c r="D26" t="s">
        <v>105</v>
      </c>
      <c r="E26" t="s">
        <v>105</v>
      </c>
      <c r="F26" t="s">
        <v>354</v>
      </c>
      <c r="G26" t="s">
        <v>355</v>
      </c>
      <c r="H26" t="s">
        <v>356</v>
      </c>
      <c r="I26" t="s">
        <v>357</v>
      </c>
      <c r="J26" t="s">
        <v>105</v>
      </c>
      <c r="K26">
        <v>8410</v>
      </c>
      <c r="L26" t="s">
        <v>105</v>
      </c>
      <c r="M26" t="s">
        <v>105</v>
      </c>
      <c r="N26" t="s">
        <v>358</v>
      </c>
      <c r="O26" t="s">
        <v>359</v>
      </c>
      <c r="P26" t="s">
        <v>360</v>
      </c>
      <c r="Q26" t="s">
        <v>361</v>
      </c>
      <c r="R26" t="s">
        <v>105</v>
      </c>
      <c r="S26" t="s">
        <v>362</v>
      </c>
      <c r="T26" t="s">
        <v>367</v>
      </c>
      <c r="U26" t="s">
        <v>368</v>
      </c>
      <c r="V26" s="21">
        <v>41579</v>
      </c>
      <c r="W26" s="21">
        <v>41595</v>
      </c>
      <c r="X26" s="21" t="s">
        <v>73</v>
      </c>
      <c r="Y26">
        <v>2013</v>
      </c>
      <c r="Z26" t="s">
        <v>353</v>
      </c>
    </row>
    <row r="27" spans="1:26">
      <c r="A27" t="s">
        <v>132</v>
      </c>
      <c r="B27" t="s">
        <v>105</v>
      </c>
      <c r="C27" t="s">
        <v>105</v>
      </c>
      <c r="D27" t="s">
        <v>105</v>
      </c>
      <c r="E27" t="s">
        <v>105</v>
      </c>
      <c r="F27" t="s">
        <v>354</v>
      </c>
      <c r="G27" t="s">
        <v>355</v>
      </c>
      <c r="H27" t="s">
        <v>356</v>
      </c>
      <c r="I27" t="s">
        <v>357</v>
      </c>
      <c r="J27" t="s">
        <v>105</v>
      </c>
      <c r="K27">
        <v>8410</v>
      </c>
      <c r="L27" t="s">
        <v>105</v>
      </c>
      <c r="M27" t="s">
        <v>105</v>
      </c>
      <c r="N27" t="s">
        <v>358</v>
      </c>
      <c r="O27" t="s">
        <v>359</v>
      </c>
      <c r="P27" t="s">
        <v>360</v>
      </c>
      <c r="Q27" t="s">
        <v>361</v>
      </c>
      <c r="R27" t="s">
        <v>105</v>
      </c>
      <c r="S27" t="s">
        <v>362</v>
      </c>
      <c r="T27" t="s">
        <v>367</v>
      </c>
      <c r="U27" t="s">
        <v>368</v>
      </c>
      <c r="V27" s="21">
        <v>41609</v>
      </c>
      <c r="W27" s="21">
        <v>41623</v>
      </c>
      <c r="X27" s="21" t="s">
        <v>73</v>
      </c>
      <c r="Y27">
        <v>2013</v>
      </c>
      <c r="Z27" t="s">
        <v>353</v>
      </c>
    </row>
    <row r="28" spans="1:26">
      <c r="A28" t="s">
        <v>133</v>
      </c>
      <c r="B28" t="s">
        <v>105</v>
      </c>
      <c r="C28" t="s">
        <v>105</v>
      </c>
      <c r="D28" t="s">
        <v>105</v>
      </c>
      <c r="E28" t="s">
        <v>105</v>
      </c>
      <c r="F28" t="s">
        <v>354</v>
      </c>
      <c r="G28" t="s">
        <v>355</v>
      </c>
      <c r="H28" t="s">
        <v>356</v>
      </c>
      <c r="I28" t="s">
        <v>357</v>
      </c>
      <c r="J28" t="s">
        <v>105</v>
      </c>
      <c r="K28">
        <v>8410</v>
      </c>
      <c r="L28" t="s">
        <v>105</v>
      </c>
      <c r="M28" t="s">
        <v>105</v>
      </c>
      <c r="N28" t="s">
        <v>358</v>
      </c>
      <c r="O28" t="s">
        <v>359</v>
      </c>
      <c r="P28" t="s">
        <v>360</v>
      </c>
      <c r="Q28" t="s">
        <v>361</v>
      </c>
      <c r="R28" t="s">
        <v>105</v>
      </c>
      <c r="S28" t="s">
        <v>362</v>
      </c>
      <c r="T28" t="s">
        <v>369</v>
      </c>
      <c r="U28" t="s">
        <v>370</v>
      </c>
      <c r="V28" s="21">
        <v>41244</v>
      </c>
      <c r="W28" s="21">
        <v>41259</v>
      </c>
      <c r="X28" s="21" t="s">
        <v>73</v>
      </c>
      <c r="Y28">
        <v>2012</v>
      </c>
      <c r="Z28" t="s">
        <v>365</v>
      </c>
    </row>
    <row r="29" spans="1:26">
      <c r="A29" t="s">
        <v>134</v>
      </c>
      <c r="B29" t="s">
        <v>105</v>
      </c>
      <c r="C29" t="s">
        <v>105</v>
      </c>
      <c r="D29" t="s">
        <v>105</v>
      </c>
      <c r="E29" t="s">
        <v>105</v>
      </c>
      <c r="F29" t="s">
        <v>354</v>
      </c>
      <c r="G29" t="s">
        <v>355</v>
      </c>
      <c r="H29" t="s">
        <v>356</v>
      </c>
      <c r="I29" t="s">
        <v>357</v>
      </c>
      <c r="J29" t="s">
        <v>105</v>
      </c>
      <c r="K29">
        <v>8410</v>
      </c>
      <c r="L29" t="s">
        <v>105</v>
      </c>
      <c r="M29" t="s">
        <v>105</v>
      </c>
      <c r="N29" t="s">
        <v>358</v>
      </c>
      <c r="O29" t="s">
        <v>359</v>
      </c>
      <c r="P29" t="s">
        <v>360</v>
      </c>
      <c r="Q29" t="s">
        <v>361</v>
      </c>
      <c r="R29" t="s">
        <v>105</v>
      </c>
      <c r="S29" t="s">
        <v>362</v>
      </c>
      <c r="T29" t="s">
        <v>369</v>
      </c>
      <c r="U29" t="s">
        <v>370</v>
      </c>
      <c r="V29" s="21">
        <v>41275</v>
      </c>
      <c r="W29" s="21">
        <v>41287</v>
      </c>
      <c r="X29" s="21" t="s">
        <v>74</v>
      </c>
      <c r="Y29">
        <v>2013</v>
      </c>
      <c r="Z29" t="s">
        <v>366</v>
      </c>
    </row>
    <row r="30" spans="1:26">
      <c r="A30" t="s">
        <v>135</v>
      </c>
      <c r="B30" t="s">
        <v>105</v>
      </c>
      <c r="C30" t="s">
        <v>105</v>
      </c>
      <c r="D30" t="s">
        <v>105</v>
      </c>
      <c r="E30" t="s">
        <v>105</v>
      </c>
      <c r="F30" t="s">
        <v>354</v>
      </c>
      <c r="G30" t="s">
        <v>355</v>
      </c>
      <c r="H30" t="s">
        <v>356</v>
      </c>
      <c r="I30" t="s">
        <v>357</v>
      </c>
      <c r="J30" t="s">
        <v>105</v>
      </c>
      <c r="K30">
        <v>8410</v>
      </c>
      <c r="L30" t="s">
        <v>105</v>
      </c>
      <c r="M30" t="s">
        <v>105</v>
      </c>
      <c r="N30" t="s">
        <v>358</v>
      </c>
      <c r="O30" t="s">
        <v>359</v>
      </c>
      <c r="P30" t="s">
        <v>360</v>
      </c>
      <c r="Q30" t="s">
        <v>361</v>
      </c>
      <c r="R30" t="s">
        <v>105</v>
      </c>
      <c r="S30" t="s">
        <v>362</v>
      </c>
      <c r="T30" t="s">
        <v>369</v>
      </c>
      <c r="U30" t="s">
        <v>370</v>
      </c>
      <c r="V30" s="21">
        <v>41306</v>
      </c>
      <c r="W30" s="21">
        <v>41322</v>
      </c>
      <c r="X30" s="21" t="s">
        <v>74</v>
      </c>
      <c r="Y30">
        <v>2013</v>
      </c>
      <c r="Z30" t="s">
        <v>366</v>
      </c>
    </row>
    <row r="31" spans="1:26">
      <c r="A31" t="s">
        <v>136</v>
      </c>
      <c r="B31" t="s">
        <v>105</v>
      </c>
      <c r="C31" t="s">
        <v>105</v>
      </c>
      <c r="D31" t="s">
        <v>105</v>
      </c>
      <c r="E31" t="s">
        <v>105</v>
      </c>
      <c r="F31" t="s">
        <v>354</v>
      </c>
      <c r="G31" t="s">
        <v>355</v>
      </c>
      <c r="H31" t="s">
        <v>356</v>
      </c>
      <c r="I31" t="s">
        <v>357</v>
      </c>
      <c r="J31" t="s">
        <v>105</v>
      </c>
      <c r="K31">
        <v>8410</v>
      </c>
      <c r="L31" t="s">
        <v>105</v>
      </c>
      <c r="M31" t="s">
        <v>105</v>
      </c>
      <c r="N31" t="s">
        <v>358</v>
      </c>
      <c r="O31" t="s">
        <v>359</v>
      </c>
      <c r="P31" t="s">
        <v>360</v>
      </c>
      <c r="Q31" t="s">
        <v>361</v>
      </c>
      <c r="R31" t="s">
        <v>105</v>
      </c>
      <c r="S31" t="s">
        <v>362</v>
      </c>
      <c r="T31" t="s">
        <v>369</v>
      </c>
      <c r="U31" t="s">
        <v>370</v>
      </c>
      <c r="V31" s="21">
        <v>41334</v>
      </c>
      <c r="W31" s="21">
        <v>41350</v>
      </c>
      <c r="X31" s="21" t="s">
        <v>74</v>
      </c>
      <c r="Y31">
        <v>2013</v>
      </c>
      <c r="Z31" t="s">
        <v>366</v>
      </c>
    </row>
    <row r="32" spans="1:26">
      <c r="A32" t="s">
        <v>137</v>
      </c>
      <c r="B32" t="s">
        <v>105</v>
      </c>
      <c r="C32" t="s">
        <v>105</v>
      </c>
      <c r="D32" t="s">
        <v>105</v>
      </c>
      <c r="E32" t="s">
        <v>105</v>
      </c>
      <c r="F32" t="s">
        <v>354</v>
      </c>
      <c r="G32" t="s">
        <v>355</v>
      </c>
      <c r="H32" t="s">
        <v>356</v>
      </c>
      <c r="I32" t="s">
        <v>357</v>
      </c>
      <c r="J32" t="s">
        <v>105</v>
      </c>
      <c r="K32">
        <v>8410</v>
      </c>
      <c r="L32" t="s">
        <v>105</v>
      </c>
      <c r="M32" t="s">
        <v>105</v>
      </c>
      <c r="N32" t="s">
        <v>358</v>
      </c>
      <c r="O32" t="s">
        <v>359</v>
      </c>
      <c r="P32" t="s">
        <v>360</v>
      </c>
      <c r="Q32" t="s">
        <v>361</v>
      </c>
      <c r="R32" t="s">
        <v>105</v>
      </c>
      <c r="S32" t="s">
        <v>362</v>
      </c>
      <c r="T32" t="s">
        <v>369</v>
      </c>
      <c r="U32" t="s">
        <v>370</v>
      </c>
      <c r="V32" s="21">
        <v>41365</v>
      </c>
      <c r="W32" s="21">
        <v>41378</v>
      </c>
      <c r="X32" s="21" t="s">
        <v>71</v>
      </c>
      <c r="Y32">
        <v>2013</v>
      </c>
      <c r="Z32" t="s">
        <v>106</v>
      </c>
    </row>
    <row r="33" spans="1:26">
      <c r="A33" t="s">
        <v>138</v>
      </c>
      <c r="B33" t="s">
        <v>105</v>
      </c>
      <c r="C33" t="s">
        <v>105</v>
      </c>
      <c r="D33" t="s">
        <v>105</v>
      </c>
      <c r="E33" t="s">
        <v>105</v>
      </c>
      <c r="F33" t="s">
        <v>354</v>
      </c>
      <c r="G33" t="s">
        <v>355</v>
      </c>
      <c r="H33" t="s">
        <v>356</v>
      </c>
      <c r="I33" t="s">
        <v>357</v>
      </c>
      <c r="J33" t="s">
        <v>105</v>
      </c>
      <c r="K33">
        <v>8410</v>
      </c>
      <c r="L33" t="s">
        <v>105</v>
      </c>
      <c r="M33" t="s">
        <v>105</v>
      </c>
      <c r="N33" t="s">
        <v>358</v>
      </c>
      <c r="O33" t="s">
        <v>359</v>
      </c>
      <c r="P33" t="s">
        <v>360</v>
      </c>
      <c r="Q33" t="s">
        <v>361</v>
      </c>
      <c r="R33" t="s">
        <v>105</v>
      </c>
      <c r="S33" t="s">
        <v>362</v>
      </c>
      <c r="T33" t="s">
        <v>369</v>
      </c>
      <c r="U33" t="s">
        <v>370</v>
      </c>
      <c r="V33" s="21">
        <v>41395</v>
      </c>
      <c r="W33" s="21">
        <v>41413</v>
      </c>
      <c r="X33" s="21" t="s">
        <v>71</v>
      </c>
      <c r="Y33">
        <v>2013</v>
      </c>
      <c r="Z33" t="s">
        <v>106</v>
      </c>
    </row>
    <row r="34" spans="1:26">
      <c r="A34" t="s">
        <v>139</v>
      </c>
      <c r="B34" t="s">
        <v>105</v>
      </c>
      <c r="C34" t="s">
        <v>105</v>
      </c>
      <c r="D34" t="s">
        <v>105</v>
      </c>
      <c r="E34" t="s">
        <v>105</v>
      </c>
      <c r="F34" t="s">
        <v>354</v>
      </c>
      <c r="G34" t="s">
        <v>355</v>
      </c>
      <c r="H34" t="s">
        <v>356</v>
      </c>
      <c r="I34" t="s">
        <v>357</v>
      </c>
      <c r="J34" t="s">
        <v>105</v>
      </c>
      <c r="K34">
        <v>8410</v>
      </c>
      <c r="L34" t="s">
        <v>105</v>
      </c>
      <c r="M34" t="s">
        <v>105</v>
      </c>
      <c r="N34" t="s">
        <v>358</v>
      </c>
      <c r="O34" t="s">
        <v>359</v>
      </c>
      <c r="P34" t="s">
        <v>360</v>
      </c>
      <c r="Q34" t="s">
        <v>361</v>
      </c>
      <c r="R34" t="s">
        <v>105</v>
      </c>
      <c r="S34" t="s">
        <v>362</v>
      </c>
      <c r="T34" t="s">
        <v>369</v>
      </c>
      <c r="U34" t="s">
        <v>370</v>
      </c>
      <c r="V34" s="21">
        <v>41426</v>
      </c>
      <c r="W34" s="21">
        <v>41441</v>
      </c>
      <c r="X34" s="21" t="s">
        <v>71</v>
      </c>
      <c r="Y34">
        <v>2013</v>
      </c>
      <c r="Z34" t="s">
        <v>106</v>
      </c>
    </row>
    <row r="35" spans="1:26">
      <c r="A35" t="s">
        <v>140</v>
      </c>
      <c r="B35" t="s">
        <v>105</v>
      </c>
      <c r="C35" t="s">
        <v>105</v>
      </c>
      <c r="D35" t="s">
        <v>105</v>
      </c>
      <c r="E35" t="s">
        <v>105</v>
      </c>
      <c r="F35" t="s">
        <v>354</v>
      </c>
      <c r="G35" t="s">
        <v>355</v>
      </c>
      <c r="H35" t="s">
        <v>356</v>
      </c>
      <c r="I35" t="s">
        <v>357</v>
      </c>
      <c r="J35" t="s">
        <v>105</v>
      </c>
      <c r="K35">
        <v>8410</v>
      </c>
      <c r="L35" t="s">
        <v>105</v>
      </c>
      <c r="M35" t="s">
        <v>105</v>
      </c>
      <c r="N35" t="s">
        <v>358</v>
      </c>
      <c r="O35" t="s">
        <v>359</v>
      </c>
      <c r="P35" t="s">
        <v>360</v>
      </c>
      <c r="Q35" t="s">
        <v>361</v>
      </c>
      <c r="R35" t="s">
        <v>105</v>
      </c>
      <c r="S35" t="s">
        <v>362</v>
      </c>
      <c r="T35" t="s">
        <v>369</v>
      </c>
      <c r="U35" t="s">
        <v>370</v>
      </c>
      <c r="V35" s="21">
        <v>41456</v>
      </c>
      <c r="W35" s="21">
        <v>41469</v>
      </c>
      <c r="X35" s="21" t="s">
        <v>72</v>
      </c>
      <c r="Y35">
        <v>2013</v>
      </c>
      <c r="Z35" t="s">
        <v>109</v>
      </c>
    </row>
    <row r="36" spans="1:26">
      <c r="A36" t="s">
        <v>141</v>
      </c>
      <c r="B36" t="s">
        <v>105</v>
      </c>
      <c r="C36" t="s">
        <v>105</v>
      </c>
      <c r="D36" t="s">
        <v>105</v>
      </c>
      <c r="E36" t="s">
        <v>105</v>
      </c>
      <c r="F36" t="s">
        <v>354</v>
      </c>
      <c r="G36" t="s">
        <v>355</v>
      </c>
      <c r="H36" t="s">
        <v>356</v>
      </c>
      <c r="I36" t="s">
        <v>357</v>
      </c>
      <c r="J36" t="s">
        <v>105</v>
      </c>
      <c r="K36">
        <v>8410</v>
      </c>
      <c r="L36" t="s">
        <v>105</v>
      </c>
      <c r="M36" t="s">
        <v>105</v>
      </c>
      <c r="N36" t="s">
        <v>358</v>
      </c>
      <c r="O36" t="s">
        <v>359</v>
      </c>
      <c r="P36" t="s">
        <v>360</v>
      </c>
      <c r="Q36" t="s">
        <v>361</v>
      </c>
      <c r="R36" t="s">
        <v>105</v>
      </c>
      <c r="S36" t="s">
        <v>362</v>
      </c>
      <c r="T36" t="s">
        <v>369</v>
      </c>
      <c r="U36" t="s">
        <v>370</v>
      </c>
      <c r="V36" s="21">
        <v>41487</v>
      </c>
      <c r="W36" s="21">
        <v>41504</v>
      </c>
      <c r="X36" s="21" t="s">
        <v>72</v>
      </c>
      <c r="Y36">
        <v>2013</v>
      </c>
      <c r="Z36" t="s">
        <v>109</v>
      </c>
    </row>
    <row r="37" spans="1:26">
      <c r="A37" t="s">
        <v>142</v>
      </c>
      <c r="B37" t="s">
        <v>105</v>
      </c>
      <c r="C37" t="s">
        <v>105</v>
      </c>
      <c r="D37" t="s">
        <v>105</v>
      </c>
      <c r="E37" t="s">
        <v>105</v>
      </c>
      <c r="F37" t="s">
        <v>354</v>
      </c>
      <c r="G37" t="s">
        <v>355</v>
      </c>
      <c r="H37" t="s">
        <v>356</v>
      </c>
      <c r="I37" t="s">
        <v>357</v>
      </c>
      <c r="J37" t="s">
        <v>105</v>
      </c>
      <c r="K37">
        <v>8410</v>
      </c>
      <c r="L37" t="s">
        <v>105</v>
      </c>
      <c r="M37" t="s">
        <v>105</v>
      </c>
      <c r="N37" t="s">
        <v>358</v>
      </c>
      <c r="O37" t="s">
        <v>359</v>
      </c>
      <c r="P37" t="s">
        <v>360</v>
      </c>
      <c r="Q37" t="s">
        <v>361</v>
      </c>
      <c r="R37" t="s">
        <v>105</v>
      </c>
      <c r="S37" t="s">
        <v>362</v>
      </c>
      <c r="T37" t="s">
        <v>369</v>
      </c>
      <c r="U37" t="s">
        <v>370</v>
      </c>
      <c r="V37" s="21">
        <v>41518</v>
      </c>
      <c r="W37" s="21">
        <v>41532</v>
      </c>
      <c r="X37" s="21" t="s">
        <v>72</v>
      </c>
      <c r="Y37">
        <v>2013</v>
      </c>
      <c r="Z37" t="s">
        <v>109</v>
      </c>
    </row>
    <row r="38" spans="1:26">
      <c r="A38" t="s">
        <v>143</v>
      </c>
      <c r="B38" t="s">
        <v>105</v>
      </c>
      <c r="C38" t="s">
        <v>105</v>
      </c>
      <c r="D38" t="s">
        <v>105</v>
      </c>
      <c r="E38" t="s">
        <v>105</v>
      </c>
      <c r="F38" t="s">
        <v>354</v>
      </c>
      <c r="G38" t="s">
        <v>355</v>
      </c>
      <c r="H38" t="s">
        <v>356</v>
      </c>
      <c r="I38" t="s">
        <v>357</v>
      </c>
      <c r="J38" t="s">
        <v>105</v>
      </c>
      <c r="K38">
        <v>8410</v>
      </c>
      <c r="L38" t="s">
        <v>105</v>
      </c>
      <c r="M38" t="s">
        <v>105</v>
      </c>
      <c r="N38" t="s">
        <v>358</v>
      </c>
      <c r="O38" t="s">
        <v>359</v>
      </c>
      <c r="P38" t="s">
        <v>360</v>
      </c>
      <c r="Q38" t="s">
        <v>361</v>
      </c>
      <c r="R38" t="s">
        <v>105</v>
      </c>
      <c r="S38" t="s">
        <v>362</v>
      </c>
      <c r="T38" t="s">
        <v>369</v>
      </c>
      <c r="U38" t="s">
        <v>370</v>
      </c>
      <c r="V38" s="21">
        <v>41548</v>
      </c>
      <c r="W38" s="21">
        <v>41560</v>
      </c>
      <c r="X38" s="21" t="s">
        <v>73</v>
      </c>
      <c r="Y38">
        <v>2013</v>
      </c>
      <c r="Z38" t="s">
        <v>353</v>
      </c>
    </row>
    <row r="39" spans="1:26">
      <c r="A39" t="s">
        <v>144</v>
      </c>
      <c r="B39" t="s">
        <v>105</v>
      </c>
      <c r="C39" t="s">
        <v>105</v>
      </c>
      <c r="D39" t="s">
        <v>105</v>
      </c>
      <c r="E39" t="s">
        <v>105</v>
      </c>
      <c r="F39" t="s">
        <v>354</v>
      </c>
      <c r="G39" t="s">
        <v>355</v>
      </c>
      <c r="H39" t="s">
        <v>356</v>
      </c>
      <c r="I39" t="s">
        <v>357</v>
      </c>
      <c r="J39" t="s">
        <v>105</v>
      </c>
      <c r="K39">
        <v>8410</v>
      </c>
      <c r="L39" t="s">
        <v>105</v>
      </c>
      <c r="M39" t="s">
        <v>105</v>
      </c>
      <c r="N39" t="s">
        <v>358</v>
      </c>
      <c r="O39" t="s">
        <v>359</v>
      </c>
      <c r="P39" t="s">
        <v>360</v>
      </c>
      <c r="Q39" t="s">
        <v>361</v>
      </c>
      <c r="R39" t="s">
        <v>105</v>
      </c>
      <c r="S39" t="s">
        <v>362</v>
      </c>
      <c r="T39" t="s">
        <v>369</v>
      </c>
      <c r="U39" t="s">
        <v>370</v>
      </c>
      <c r="V39" s="21">
        <v>41579</v>
      </c>
      <c r="W39" s="21">
        <v>41595</v>
      </c>
      <c r="X39" s="21" t="s">
        <v>73</v>
      </c>
      <c r="Y39">
        <v>2013</v>
      </c>
      <c r="Z39" t="s">
        <v>353</v>
      </c>
    </row>
    <row r="40" spans="1:26">
      <c r="A40" t="s">
        <v>145</v>
      </c>
      <c r="B40" t="s">
        <v>105</v>
      </c>
      <c r="C40" t="s">
        <v>105</v>
      </c>
      <c r="D40" t="s">
        <v>105</v>
      </c>
      <c r="E40" t="s">
        <v>105</v>
      </c>
      <c r="F40" t="s">
        <v>354</v>
      </c>
      <c r="G40" t="s">
        <v>355</v>
      </c>
      <c r="H40" t="s">
        <v>356</v>
      </c>
      <c r="I40" t="s">
        <v>357</v>
      </c>
      <c r="J40" t="s">
        <v>105</v>
      </c>
      <c r="K40">
        <v>8410</v>
      </c>
      <c r="L40" t="s">
        <v>105</v>
      </c>
      <c r="M40" t="s">
        <v>105</v>
      </c>
      <c r="N40" t="s">
        <v>358</v>
      </c>
      <c r="O40" t="s">
        <v>359</v>
      </c>
      <c r="P40" t="s">
        <v>360</v>
      </c>
      <c r="Q40" t="s">
        <v>361</v>
      </c>
      <c r="R40" t="s">
        <v>105</v>
      </c>
      <c r="S40" t="s">
        <v>362</v>
      </c>
      <c r="T40" t="s">
        <v>369</v>
      </c>
      <c r="U40" t="s">
        <v>370</v>
      </c>
      <c r="V40" s="21">
        <v>41609</v>
      </c>
      <c r="W40" s="21">
        <v>41623</v>
      </c>
      <c r="X40" s="21" t="s">
        <v>73</v>
      </c>
      <c r="Y40">
        <v>2013</v>
      </c>
      <c r="Z40" t="s">
        <v>353</v>
      </c>
    </row>
    <row r="41" spans="1:26">
      <c r="A41" t="s">
        <v>146</v>
      </c>
      <c r="B41" t="s">
        <v>105</v>
      </c>
      <c r="C41" t="s">
        <v>105</v>
      </c>
      <c r="D41" t="s">
        <v>105</v>
      </c>
      <c r="E41" t="s">
        <v>105</v>
      </c>
      <c r="F41" t="s">
        <v>354</v>
      </c>
      <c r="G41" t="s">
        <v>355</v>
      </c>
      <c r="H41" t="s">
        <v>356</v>
      </c>
      <c r="I41" t="s">
        <v>357</v>
      </c>
      <c r="J41" t="s">
        <v>105</v>
      </c>
      <c r="K41">
        <v>8410</v>
      </c>
      <c r="L41" t="s">
        <v>105</v>
      </c>
      <c r="M41" t="s">
        <v>105</v>
      </c>
      <c r="N41" t="s">
        <v>358</v>
      </c>
      <c r="O41" t="s">
        <v>359</v>
      </c>
      <c r="P41" t="s">
        <v>360</v>
      </c>
      <c r="Q41" t="s">
        <v>361</v>
      </c>
      <c r="R41" t="s">
        <v>105</v>
      </c>
      <c r="S41" t="s">
        <v>362</v>
      </c>
      <c r="T41" t="s">
        <v>371</v>
      </c>
      <c r="U41" t="s">
        <v>372</v>
      </c>
      <c r="V41" s="21">
        <v>41244</v>
      </c>
      <c r="W41" s="21">
        <v>41259</v>
      </c>
      <c r="X41" s="21" t="s">
        <v>73</v>
      </c>
      <c r="Y41">
        <v>2012</v>
      </c>
      <c r="Z41" t="s">
        <v>365</v>
      </c>
    </row>
    <row r="42" spans="1:26">
      <c r="A42" t="s">
        <v>147</v>
      </c>
      <c r="B42" t="s">
        <v>105</v>
      </c>
      <c r="C42" t="s">
        <v>105</v>
      </c>
      <c r="D42" t="s">
        <v>105</v>
      </c>
      <c r="E42" t="s">
        <v>105</v>
      </c>
      <c r="F42" t="s">
        <v>354</v>
      </c>
      <c r="G42" t="s">
        <v>355</v>
      </c>
      <c r="H42" t="s">
        <v>356</v>
      </c>
      <c r="I42" t="s">
        <v>357</v>
      </c>
      <c r="J42" t="s">
        <v>105</v>
      </c>
      <c r="K42">
        <v>8410</v>
      </c>
      <c r="L42" t="s">
        <v>105</v>
      </c>
      <c r="M42" t="s">
        <v>105</v>
      </c>
      <c r="N42" t="s">
        <v>358</v>
      </c>
      <c r="O42" t="s">
        <v>359</v>
      </c>
      <c r="P42" t="s">
        <v>360</v>
      </c>
      <c r="Q42" t="s">
        <v>361</v>
      </c>
      <c r="R42" t="s">
        <v>105</v>
      </c>
      <c r="S42" t="s">
        <v>362</v>
      </c>
      <c r="T42" t="s">
        <v>371</v>
      </c>
      <c r="U42" t="s">
        <v>372</v>
      </c>
      <c r="V42" s="21">
        <v>41275</v>
      </c>
      <c r="W42" s="21">
        <v>41287</v>
      </c>
      <c r="X42" s="21" t="s">
        <v>74</v>
      </c>
      <c r="Y42">
        <v>2013</v>
      </c>
      <c r="Z42" t="s">
        <v>366</v>
      </c>
    </row>
    <row r="43" spans="1:26">
      <c r="A43" t="s">
        <v>148</v>
      </c>
      <c r="B43" t="s">
        <v>105</v>
      </c>
      <c r="C43" t="s">
        <v>105</v>
      </c>
      <c r="D43" t="s">
        <v>105</v>
      </c>
      <c r="E43" t="s">
        <v>105</v>
      </c>
      <c r="F43" t="s">
        <v>354</v>
      </c>
      <c r="G43" t="s">
        <v>355</v>
      </c>
      <c r="H43" t="s">
        <v>356</v>
      </c>
      <c r="I43" t="s">
        <v>357</v>
      </c>
      <c r="J43" t="s">
        <v>105</v>
      </c>
      <c r="K43">
        <v>8410</v>
      </c>
      <c r="L43" t="s">
        <v>105</v>
      </c>
      <c r="M43" t="s">
        <v>105</v>
      </c>
      <c r="N43" t="s">
        <v>358</v>
      </c>
      <c r="O43" t="s">
        <v>359</v>
      </c>
      <c r="P43" t="s">
        <v>360</v>
      </c>
      <c r="Q43" t="s">
        <v>361</v>
      </c>
      <c r="R43" t="s">
        <v>105</v>
      </c>
      <c r="S43" t="s">
        <v>362</v>
      </c>
      <c r="T43" t="s">
        <v>371</v>
      </c>
      <c r="U43" t="s">
        <v>372</v>
      </c>
      <c r="V43" s="21">
        <v>41306</v>
      </c>
      <c r="W43" s="21">
        <v>41322</v>
      </c>
      <c r="X43" s="21" t="s">
        <v>74</v>
      </c>
      <c r="Y43">
        <v>2013</v>
      </c>
      <c r="Z43" t="s">
        <v>366</v>
      </c>
    </row>
    <row r="44" spans="1:26">
      <c r="A44" t="s">
        <v>149</v>
      </c>
      <c r="B44" t="s">
        <v>105</v>
      </c>
      <c r="C44" t="s">
        <v>105</v>
      </c>
      <c r="D44" t="s">
        <v>105</v>
      </c>
      <c r="E44" t="s">
        <v>105</v>
      </c>
      <c r="F44" t="s">
        <v>354</v>
      </c>
      <c r="G44" t="s">
        <v>355</v>
      </c>
      <c r="H44" t="s">
        <v>356</v>
      </c>
      <c r="I44" t="s">
        <v>357</v>
      </c>
      <c r="J44" t="s">
        <v>105</v>
      </c>
      <c r="K44">
        <v>8410</v>
      </c>
      <c r="L44" t="s">
        <v>105</v>
      </c>
      <c r="M44" t="s">
        <v>105</v>
      </c>
      <c r="N44" t="s">
        <v>358</v>
      </c>
      <c r="O44" t="s">
        <v>359</v>
      </c>
      <c r="P44" t="s">
        <v>360</v>
      </c>
      <c r="Q44" t="s">
        <v>361</v>
      </c>
      <c r="R44" t="s">
        <v>105</v>
      </c>
      <c r="S44" t="s">
        <v>362</v>
      </c>
      <c r="T44" t="s">
        <v>371</v>
      </c>
      <c r="U44" t="s">
        <v>372</v>
      </c>
      <c r="V44" s="21">
        <v>41334</v>
      </c>
      <c r="W44" s="21">
        <v>41350</v>
      </c>
      <c r="X44" s="21" t="s">
        <v>74</v>
      </c>
      <c r="Y44">
        <v>2013</v>
      </c>
      <c r="Z44" t="s">
        <v>366</v>
      </c>
    </row>
    <row r="45" spans="1:26">
      <c r="A45" t="s">
        <v>150</v>
      </c>
      <c r="B45" t="s">
        <v>105</v>
      </c>
      <c r="C45" t="s">
        <v>105</v>
      </c>
      <c r="D45" t="s">
        <v>105</v>
      </c>
      <c r="E45" t="s">
        <v>105</v>
      </c>
      <c r="F45" t="s">
        <v>354</v>
      </c>
      <c r="G45" t="s">
        <v>355</v>
      </c>
      <c r="H45" t="s">
        <v>356</v>
      </c>
      <c r="I45" t="s">
        <v>357</v>
      </c>
      <c r="J45" t="s">
        <v>105</v>
      </c>
      <c r="K45">
        <v>8410</v>
      </c>
      <c r="L45" t="s">
        <v>105</v>
      </c>
      <c r="M45" t="s">
        <v>105</v>
      </c>
      <c r="N45" t="s">
        <v>358</v>
      </c>
      <c r="O45" t="s">
        <v>359</v>
      </c>
      <c r="P45" t="s">
        <v>360</v>
      </c>
      <c r="Q45" t="s">
        <v>361</v>
      </c>
      <c r="R45" t="s">
        <v>105</v>
      </c>
      <c r="S45" t="s">
        <v>362</v>
      </c>
      <c r="T45" t="s">
        <v>371</v>
      </c>
      <c r="U45" t="s">
        <v>372</v>
      </c>
      <c r="V45" s="21">
        <v>41365</v>
      </c>
      <c r="W45" s="21">
        <v>41378</v>
      </c>
      <c r="X45" s="21" t="s">
        <v>71</v>
      </c>
      <c r="Y45">
        <v>2013</v>
      </c>
      <c r="Z45" t="s">
        <v>106</v>
      </c>
    </row>
    <row r="46" spans="1:26">
      <c r="A46" t="s">
        <v>151</v>
      </c>
      <c r="B46" t="s">
        <v>105</v>
      </c>
      <c r="C46" t="s">
        <v>105</v>
      </c>
      <c r="D46" t="s">
        <v>105</v>
      </c>
      <c r="E46" t="s">
        <v>105</v>
      </c>
      <c r="F46" t="s">
        <v>354</v>
      </c>
      <c r="G46" t="s">
        <v>355</v>
      </c>
      <c r="H46" t="s">
        <v>356</v>
      </c>
      <c r="I46" t="s">
        <v>357</v>
      </c>
      <c r="J46" t="s">
        <v>105</v>
      </c>
      <c r="K46">
        <v>8410</v>
      </c>
      <c r="L46" t="s">
        <v>105</v>
      </c>
      <c r="M46" t="s">
        <v>105</v>
      </c>
      <c r="N46" t="s">
        <v>358</v>
      </c>
      <c r="O46" t="s">
        <v>359</v>
      </c>
      <c r="P46" t="s">
        <v>360</v>
      </c>
      <c r="Q46" t="s">
        <v>361</v>
      </c>
      <c r="R46" t="s">
        <v>105</v>
      </c>
      <c r="S46" t="s">
        <v>362</v>
      </c>
      <c r="T46" t="s">
        <v>371</v>
      </c>
      <c r="U46" t="s">
        <v>372</v>
      </c>
      <c r="V46" s="21">
        <v>41395</v>
      </c>
      <c r="W46" s="21">
        <v>41413</v>
      </c>
      <c r="X46" s="21" t="s">
        <v>71</v>
      </c>
      <c r="Y46">
        <v>2013</v>
      </c>
      <c r="Z46" t="s">
        <v>106</v>
      </c>
    </row>
    <row r="47" spans="1:26">
      <c r="A47" t="s">
        <v>152</v>
      </c>
      <c r="B47" t="s">
        <v>105</v>
      </c>
      <c r="C47" t="s">
        <v>105</v>
      </c>
      <c r="D47" t="s">
        <v>105</v>
      </c>
      <c r="E47" t="s">
        <v>105</v>
      </c>
      <c r="F47" t="s">
        <v>354</v>
      </c>
      <c r="G47" t="s">
        <v>355</v>
      </c>
      <c r="H47" t="s">
        <v>356</v>
      </c>
      <c r="I47" t="s">
        <v>357</v>
      </c>
      <c r="J47" t="s">
        <v>105</v>
      </c>
      <c r="K47">
        <v>8410</v>
      </c>
      <c r="L47" t="s">
        <v>105</v>
      </c>
      <c r="M47" t="s">
        <v>105</v>
      </c>
      <c r="N47" t="s">
        <v>358</v>
      </c>
      <c r="O47" t="s">
        <v>359</v>
      </c>
      <c r="P47" t="s">
        <v>360</v>
      </c>
      <c r="Q47" t="s">
        <v>361</v>
      </c>
      <c r="R47" t="s">
        <v>105</v>
      </c>
      <c r="S47" t="s">
        <v>362</v>
      </c>
      <c r="T47" t="s">
        <v>371</v>
      </c>
      <c r="U47" t="s">
        <v>372</v>
      </c>
      <c r="V47" s="21">
        <v>41426</v>
      </c>
      <c r="W47" s="21">
        <v>41441</v>
      </c>
      <c r="X47" s="21" t="s">
        <v>71</v>
      </c>
      <c r="Y47">
        <v>2013</v>
      </c>
      <c r="Z47" t="s">
        <v>106</v>
      </c>
    </row>
    <row r="48" spans="1:26">
      <c r="A48" t="s">
        <v>153</v>
      </c>
      <c r="B48" t="s">
        <v>105</v>
      </c>
      <c r="C48" t="s">
        <v>105</v>
      </c>
      <c r="D48" t="s">
        <v>105</v>
      </c>
      <c r="E48" t="s">
        <v>105</v>
      </c>
      <c r="F48" t="s">
        <v>354</v>
      </c>
      <c r="G48" t="s">
        <v>355</v>
      </c>
      <c r="H48" t="s">
        <v>356</v>
      </c>
      <c r="I48" t="s">
        <v>357</v>
      </c>
      <c r="J48" t="s">
        <v>105</v>
      </c>
      <c r="K48">
        <v>8410</v>
      </c>
      <c r="L48" t="s">
        <v>105</v>
      </c>
      <c r="M48" t="s">
        <v>105</v>
      </c>
      <c r="N48" t="s">
        <v>358</v>
      </c>
      <c r="O48" t="s">
        <v>359</v>
      </c>
      <c r="P48" t="s">
        <v>360</v>
      </c>
      <c r="Q48" t="s">
        <v>361</v>
      </c>
      <c r="R48" t="s">
        <v>105</v>
      </c>
      <c r="S48" t="s">
        <v>362</v>
      </c>
      <c r="T48" t="s">
        <v>371</v>
      </c>
      <c r="U48" t="s">
        <v>372</v>
      </c>
      <c r="V48" s="21">
        <v>41456</v>
      </c>
      <c r="W48" s="21">
        <v>41469</v>
      </c>
      <c r="X48" s="21" t="s">
        <v>72</v>
      </c>
      <c r="Y48">
        <v>2013</v>
      </c>
      <c r="Z48" t="s">
        <v>109</v>
      </c>
    </row>
    <row r="49" spans="1:26">
      <c r="A49" t="s">
        <v>154</v>
      </c>
      <c r="B49" t="s">
        <v>105</v>
      </c>
      <c r="C49" t="s">
        <v>105</v>
      </c>
      <c r="D49" t="s">
        <v>105</v>
      </c>
      <c r="E49" t="s">
        <v>105</v>
      </c>
      <c r="F49" t="s">
        <v>354</v>
      </c>
      <c r="G49" t="s">
        <v>355</v>
      </c>
      <c r="H49" t="s">
        <v>356</v>
      </c>
      <c r="I49" t="s">
        <v>357</v>
      </c>
      <c r="J49" t="s">
        <v>105</v>
      </c>
      <c r="K49">
        <v>8410</v>
      </c>
      <c r="L49" t="s">
        <v>105</v>
      </c>
      <c r="M49" t="s">
        <v>105</v>
      </c>
      <c r="N49" t="s">
        <v>358</v>
      </c>
      <c r="O49" t="s">
        <v>359</v>
      </c>
      <c r="P49" t="s">
        <v>360</v>
      </c>
      <c r="Q49" t="s">
        <v>361</v>
      </c>
      <c r="R49" t="s">
        <v>105</v>
      </c>
      <c r="S49" t="s">
        <v>362</v>
      </c>
      <c r="T49" t="s">
        <v>371</v>
      </c>
      <c r="U49" t="s">
        <v>372</v>
      </c>
      <c r="V49" s="21">
        <v>41487</v>
      </c>
      <c r="W49" s="21">
        <v>41504</v>
      </c>
      <c r="X49" s="21" t="s">
        <v>72</v>
      </c>
      <c r="Y49">
        <v>2013</v>
      </c>
      <c r="Z49" t="s">
        <v>109</v>
      </c>
    </row>
    <row r="50" spans="1:26">
      <c r="A50" t="s">
        <v>155</v>
      </c>
      <c r="B50" t="s">
        <v>105</v>
      </c>
      <c r="C50" t="s">
        <v>105</v>
      </c>
      <c r="D50" t="s">
        <v>105</v>
      </c>
      <c r="E50" t="s">
        <v>105</v>
      </c>
      <c r="F50" t="s">
        <v>354</v>
      </c>
      <c r="G50" t="s">
        <v>355</v>
      </c>
      <c r="H50" t="s">
        <v>356</v>
      </c>
      <c r="I50" t="s">
        <v>357</v>
      </c>
      <c r="J50" t="s">
        <v>105</v>
      </c>
      <c r="K50">
        <v>8410</v>
      </c>
      <c r="L50" t="s">
        <v>105</v>
      </c>
      <c r="M50" t="s">
        <v>105</v>
      </c>
      <c r="N50" t="s">
        <v>358</v>
      </c>
      <c r="O50" t="s">
        <v>359</v>
      </c>
      <c r="P50" t="s">
        <v>360</v>
      </c>
      <c r="Q50" t="s">
        <v>361</v>
      </c>
      <c r="R50" t="s">
        <v>105</v>
      </c>
      <c r="S50" t="s">
        <v>362</v>
      </c>
      <c r="T50" t="s">
        <v>371</v>
      </c>
      <c r="U50" t="s">
        <v>372</v>
      </c>
      <c r="V50" s="21">
        <v>41518</v>
      </c>
      <c r="W50" s="21">
        <v>41532</v>
      </c>
      <c r="X50" s="21" t="s">
        <v>72</v>
      </c>
      <c r="Y50">
        <v>2013</v>
      </c>
      <c r="Z50" t="s">
        <v>109</v>
      </c>
    </row>
    <row r="51" spans="1:26">
      <c r="A51" t="s">
        <v>156</v>
      </c>
      <c r="B51" t="s">
        <v>105</v>
      </c>
      <c r="C51" t="s">
        <v>105</v>
      </c>
      <c r="D51" t="s">
        <v>105</v>
      </c>
      <c r="E51" t="s">
        <v>105</v>
      </c>
      <c r="F51" t="s">
        <v>354</v>
      </c>
      <c r="G51" t="s">
        <v>355</v>
      </c>
      <c r="H51" t="s">
        <v>356</v>
      </c>
      <c r="I51" t="s">
        <v>357</v>
      </c>
      <c r="J51" t="s">
        <v>105</v>
      </c>
      <c r="K51">
        <v>8410</v>
      </c>
      <c r="L51" t="s">
        <v>105</v>
      </c>
      <c r="M51" t="s">
        <v>105</v>
      </c>
      <c r="N51" t="s">
        <v>358</v>
      </c>
      <c r="O51" t="s">
        <v>359</v>
      </c>
      <c r="P51" t="s">
        <v>360</v>
      </c>
      <c r="Q51" t="s">
        <v>361</v>
      </c>
      <c r="R51" t="s">
        <v>105</v>
      </c>
      <c r="S51" t="s">
        <v>362</v>
      </c>
      <c r="T51" t="s">
        <v>371</v>
      </c>
      <c r="U51" t="s">
        <v>372</v>
      </c>
      <c r="V51" s="21">
        <v>41548</v>
      </c>
      <c r="W51" s="21">
        <v>41560</v>
      </c>
      <c r="X51" s="21" t="s">
        <v>73</v>
      </c>
      <c r="Y51">
        <v>2013</v>
      </c>
      <c r="Z51" t="s">
        <v>353</v>
      </c>
    </row>
    <row r="52" spans="1:26">
      <c r="A52" t="s">
        <v>157</v>
      </c>
      <c r="B52" t="s">
        <v>105</v>
      </c>
      <c r="C52" t="s">
        <v>105</v>
      </c>
      <c r="D52" t="s">
        <v>105</v>
      </c>
      <c r="E52" t="s">
        <v>105</v>
      </c>
      <c r="F52" t="s">
        <v>354</v>
      </c>
      <c r="G52" t="s">
        <v>355</v>
      </c>
      <c r="H52" t="s">
        <v>356</v>
      </c>
      <c r="I52" t="s">
        <v>357</v>
      </c>
      <c r="J52" t="s">
        <v>105</v>
      </c>
      <c r="K52">
        <v>8410</v>
      </c>
      <c r="L52" t="s">
        <v>105</v>
      </c>
      <c r="M52" t="s">
        <v>105</v>
      </c>
      <c r="N52" t="s">
        <v>358</v>
      </c>
      <c r="O52" t="s">
        <v>359</v>
      </c>
      <c r="P52" t="s">
        <v>360</v>
      </c>
      <c r="Q52" t="s">
        <v>361</v>
      </c>
      <c r="R52" t="s">
        <v>105</v>
      </c>
      <c r="S52" t="s">
        <v>362</v>
      </c>
      <c r="T52" t="s">
        <v>371</v>
      </c>
      <c r="U52" t="s">
        <v>372</v>
      </c>
      <c r="V52" s="21">
        <v>41579</v>
      </c>
      <c r="W52" s="21">
        <v>41595</v>
      </c>
      <c r="X52" s="21" t="s">
        <v>73</v>
      </c>
      <c r="Y52">
        <v>2013</v>
      </c>
      <c r="Z52" t="s">
        <v>353</v>
      </c>
    </row>
    <row r="53" spans="1:26">
      <c r="A53" t="s">
        <v>158</v>
      </c>
      <c r="B53" t="s">
        <v>105</v>
      </c>
      <c r="C53" t="s">
        <v>105</v>
      </c>
      <c r="D53" t="s">
        <v>105</v>
      </c>
      <c r="E53" t="s">
        <v>105</v>
      </c>
      <c r="F53" t="s">
        <v>354</v>
      </c>
      <c r="G53" t="s">
        <v>355</v>
      </c>
      <c r="H53" t="s">
        <v>356</v>
      </c>
      <c r="I53" t="s">
        <v>357</v>
      </c>
      <c r="J53" t="s">
        <v>105</v>
      </c>
      <c r="K53">
        <v>8410</v>
      </c>
      <c r="L53" t="s">
        <v>105</v>
      </c>
      <c r="M53" t="s">
        <v>105</v>
      </c>
      <c r="N53" t="s">
        <v>358</v>
      </c>
      <c r="O53" t="s">
        <v>359</v>
      </c>
      <c r="P53" t="s">
        <v>360</v>
      </c>
      <c r="Q53" t="s">
        <v>361</v>
      </c>
      <c r="R53" t="s">
        <v>105</v>
      </c>
      <c r="S53" t="s">
        <v>362</v>
      </c>
      <c r="T53" t="s">
        <v>371</v>
      </c>
      <c r="U53" t="s">
        <v>372</v>
      </c>
      <c r="V53" s="21">
        <v>41609</v>
      </c>
      <c r="W53" s="21">
        <v>41623</v>
      </c>
      <c r="X53" s="21" t="s">
        <v>73</v>
      </c>
      <c r="Y53">
        <v>2013</v>
      </c>
      <c r="Z53" t="s">
        <v>353</v>
      </c>
    </row>
    <row r="54" spans="1:26">
      <c r="A54" t="s">
        <v>159</v>
      </c>
      <c r="B54" t="s">
        <v>105</v>
      </c>
      <c r="C54" t="s">
        <v>105</v>
      </c>
      <c r="D54" t="s">
        <v>105</v>
      </c>
      <c r="E54" t="s">
        <v>105</v>
      </c>
      <c r="F54" t="s">
        <v>354</v>
      </c>
      <c r="G54" t="s">
        <v>355</v>
      </c>
      <c r="H54" t="s">
        <v>356</v>
      </c>
      <c r="I54" t="s">
        <v>357</v>
      </c>
      <c r="J54" t="s">
        <v>105</v>
      </c>
      <c r="K54">
        <v>8410</v>
      </c>
      <c r="L54" t="s">
        <v>105</v>
      </c>
      <c r="M54" t="s">
        <v>105</v>
      </c>
      <c r="N54" t="s">
        <v>358</v>
      </c>
      <c r="O54" t="s">
        <v>359</v>
      </c>
      <c r="P54" t="s">
        <v>360</v>
      </c>
      <c r="Q54" t="s">
        <v>361</v>
      </c>
      <c r="R54" t="s">
        <v>105</v>
      </c>
      <c r="S54" t="s">
        <v>362</v>
      </c>
      <c r="T54" t="s">
        <v>373</v>
      </c>
      <c r="U54" t="s">
        <v>374</v>
      </c>
      <c r="V54" s="21">
        <v>41244</v>
      </c>
      <c r="W54" s="21">
        <v>41259</v>
      </c>
      <c r="X54" s="21" t="s">
        <v>73</v>
      </c>
      <c r="Y54">
        <v>2012</v>
      </c>
      <c r="Z54" t="s">
        <v>365</v>
      </c>
    </row>
    <row r="55" spans="1:26">
      <c r="A55" t="s">
        <v>160</v>
      </c>
      <c r="B55" t="s">
        <v>105</v>
      </c>
      <c r="C55" t="s">
        <v>105</v>
      </c>
      <c r="D55" t="s">
        <v>105</v>
      </c>
      <c r="E55" t="s">
        <v>105</v>
      </c>
      <c r="F55" t="s">
        <v>354</v>
      </c>
      <c r="G55" t="s">
        <v>355</v>
      </c>
      <c r="H55" t="s">
        <v>356</v>
      </c>
      <c r="I55" t="s">
        <v>357</v>
      </c>
      <c r="J55" t="s">
        <v>105</v>
      </c>
      <c r="K55">
        <v>8410</v>
      </c>
      <c r="L55" t="s">
        <v>105</v>
      </c>
      <c r="M55" t="s">
        <v>105</v>
      </c>
      <c r="N55" t="s">
        <v>358</v>
      </c>
      <c r="O55" t="s">
        <v>359</v>
      </c>
      <c r="P55" t="s">
        <v>360</v>
      </c>
      <c r="Q55" t="s">
        <v>361</v>
      </c>
      <c r="R55" t="s">
        <v>105</v>
      </c>
      <c r="S55" t="s">
        <v>362</v>
      </c>
      <c r="T55" t="s">
        <v>373</v>
      </c>
      <c r="U55" t="s">
        <v>374</v>
      </c>
      <c r="V55" s="21">
        <v>41275</v>
      </c>
      <c r="W55" s="21">
        <v>41287</v>
      </c>
      <c r="X55" s="21" t="s">
        <v>74</v>
      </c>
      <c r="Y55">
        <v>2013</v>
      </c>
      <c r="Z55" t="s">
        <v>366</v>
      </c>
    </row>
    <row r="56" spans="1:26">
      <c r="A56" t="s">
        <v>161</v>
      </c>
      <c r="B56" t="s">
        <v>105</v>
      </c>
      <c r="C56" t="s">
        <v>105</v>
      </c>
      <c r="D56" t="s">
        <v>105</v>
      </c>
      <c r="E56" t="s">
        <v>105</v>
      </c>
      <c r="F56" t="s">
        <v>354</v>
      </c>
      <c r="G56" t="s">
        <v>355</v>
      </c>
      <c r="H56" t="s">
        <v>356</v>
      </c>
      <c r="I56" t="s">
        <v>357</v>
      </c>
      <c r="J56" t="s">
        <v>105</v>
      </c>
      <c r="K56">
        <v>8410</v>
      </c>
      <c r="L56" t="s">
        <v>105</v>
      </c>
      <c r="M56" t="s">
        <v>105</v>
      </c>
      <c r="N56" t="s">
        <v>358</v>
      </c>
      <c r="O56" t="s">
        <v>359</v>
      </c>
      <c r="P56" t="s">
        <v>360</v>
      </c>
      <c r="Q56" t="s">
        <v>361</v>
      </c>
      <c r="R56" t="s">
        <v>105</v>
      </c>
      <c r="S56" t="s">
        <v>362</v>
      </c>
      <c r="T56" t="s">
        <v>373</v>
      </c>
      <c r="U56" t="s">
        <v>374</v>
      </c>
      <c r="V56" s="21">
        <v>41306</v>
      </c>
      <c r="W56" s="21">
        <v>41322</v>
      </c>
      <c r="X56" s="21" t="s">
        <v>74</v>
      </c>
      <c r="Y56">
        <v>2013</v>
      </c>
      <c r="Z56" t="s">
        <v>366</v>
      </c>
    </row>
    <row r="57" spans="1:26">
      <c r="A57" t="s">
        <v>162</v>
      </c>
      <c r="B57" t="s">
        <v>105</v>
      </c>
      <c r="C57" t="s">
        <v>105</v>
      </c>
      <c r="D57" t="s">
        <v>105</v>
      </c>
      <c r="E57" t="s">
        <v>105</v>
      </c>
      <c r="F57" t="s">
        <v>354</v>
      </c>
      <c r="G57" t="s">
        <v>355</v>
      </c>
      <c r="H57" t="s">
        <v>356</v>
      </c>
      <c r="I57" t="s">
        <v>357</v>
      </c>
      <c r="J57" t="s">
        <v>105</v>
      </c>
      <c r="K57">
        <v>8410</v>
      </c>
      <c r="L57" t="s">
        <v>105</v>
      </c>
      <c r="M57" t="s">
        <v>105</v>
      </c>
      <c r="N57" t="s">
        <v>358</v>
      </c>
      <c r="O57" t="s">
        <v>359</v>
      </c>
      <c r="P57" t="s">
        <v>360</v>
      </c>
      <c r="Q57" t="s">
        <v>361</v>
      </c>
      <c r="R57" t="s">
        <v>105</v>
      </c>
      <c r="S57" t="s">
        <v>362</v>
      </c>
      <c r="T57" t="s">
        <v>373</v>
      </c>
      <c r="U57" t="s">
        <v>374</v>
      </c>
      <c r="V57" s="21">
        <v>41334</v>
      </c>
      <c r="W57" s="21">
        <v>41350</v>
      </c>
      <c r="X57" s="21" t="s">
        <v>74</v>
      </c>
      <c r="Y57">
        <v>2013</v>
      </c>
      <c r="Z57" t="s">
        <v>366</v>
      </c>
    </row>
    <row r="58" spans="1:26">
      <c r="A58" t="s">
        <v>163</v>
      </c>
      <c r="B58" t="s">
        <v>105</v>
      </c>
      <c r="C58" t="s">
        <v>105</v>
      </c>
      <c r="D58" t="s">
        <v>105</v>
      </c>
      <c r="E58" t="s">
        <v>105</v>
      </c>
      <c r="F58" t="s">
        <v>354</v>
      </c>
      <c r="G58" t="s">
        <v>355</v>
      </c>
      <c r="H58" t="s">
        <v>356</v>
      </c>
      <c r="I58" t="s">
        <v>357</v>
      </c>
      <c r="J58" t="s">
        <v>105</v>
      </c>
      <c r="K58">
        <v>8410</v>
      </c>
      <c r="L58" t="s">
        <v>105</v>
      </c>
      <c r="M58" t="s">
        <v>105</v>
      </c>
      <c r="N58" t="s">
        <v>358</v>
      </c>
      <c r="O58" t="s">
        <v>359</v>
      </c>
      <c r="P58" t="s">
        <v>360</v>
      </c>
      <c r="Q58" t="s">
        <v>361</v>
      </c>
      <c r="R58" t="s">
        <v>105</v>
      </c>
      <c r="S58" t="s">
        <v>362</v>
      </c>
      <c r="T58" t="s">
        <v>373</v>
      </c>
      <c r="U58" t="s">
        <v>374</v>
      </c>
      <c r="V58" s="21">
        <v>41365</v>
      </c>
      <c r="W58" s="21">
        <v>41378</v>
      </c>
      <c r="X58" s="21" t="s">
        <v>71</v>
      </c>
      <c r="Y58">
        <v>2013</v>
      </c>
      <c r="Z58" t="s">
        <v>106</v>
      </c>
    </row>
    <row r="59" spans="1:26">
      <c r="A59" t="s">
        <v>164</v>
      </c>
      <c r="B59" t="s">
        <v>105</v>
      </c>
      <c r="C59" t="s">
        <v>105</v>
      </c>
      <c r="D59" t="s">
        <v>105</v>
      </c>
      <c r="E59" t="s">
        <v>105</v>
      </c>
      <c r="F59" t="s">
        <v>354</v>
      </c>
      <c r="G59" t="s">
        <v>355</v>
      </c>
      <c r="H59" t="s">
        <v>356</v>
      </c>
      <c r="I59" t="s">
        <v>357</v>
      </c>
      <c r="J59" t="s">
        <v>105</v>
      </c>
      <c r="K59">
        <v>8410</v>
      </c>
      <c r="L59" t="s">
        <v>105</v>
      </c>
      <c r="M59" t="s">
        <v>105</v>
      </c>
      <c r="N59" t="s">
        <v>358</v>
      </c>
      <c r="O59" t="s">
        <v>359</v>
      </c>
      <c r="P59" t="s">
        <v>360</v>
      </c>
      <c r="Q59" t="s">
        <v>361</v>
      </c>
      <c r="R59" t="s">
        <v>105</v>
      </c>
      <c r="S59" t="s">
        <v>362</v>
      </c>
      <c r="T59" t="s">
        <v>373</v>
      </c>
      <c r="U59" t="s">
        <v>374</v>
      </c>
      <c r="V59" s="21">
        <v>41395</v>
      </c>
      <c r="W59" s="21">
        <v>41413</v>
      </c>
      <c r="X59" s="21" t="s">
        <v>71</v>
      </c>
      <c r="Y59">
        <v>2013</v>
      </c>
      <c r="Z59" t="s">
        <v>106</v>
      </c>
    </row>
    <row r="60" spans="1:26">
      <c r="A60" t="s">
        <v>165</v>
      </c>
      <c r="B60" t="s">
        <v>105</v>
      </c>
      <c r="C60" t="s">
        <v>105</v>
      </c>
      <c r="D60" t="s">
        <v>105</v>
      </c>
      <c r="E60" t="s">
        <v>105</v>
      </c>
      <c r="F60" t="s">
        <v>354</v>
      </c>
      <c r="G60" t="s">
        <v>355</v>
      </c>
      <c r="H60" t="s">
        <v>356</v>
      </c>
      <c r="I60" t="s">
        <v>357</v>
      </c>
      <c r="J60" t="s">
        <v>105</v>
      </c>
      <c r="K60">
        <v>8410</v>
      </c>
      <c r="L60" t="s">
        <v>105</v>
      </c>
      <c r="M60" t="s">
        <v>105</v>
      </c>
      <c r="N60" t="s">
        <v>358</v>
      </c>
      <c r="O60" t="s">
        <v>359</v>
      </c>
      <c r="P60" t="s">
        <v>360</v>
      </c>
      <c r="Q60" t="s">
        <v>361</v>
      </c>
      <c r="R60" t="s">
        <v>105</v>
      </c>
      <c r="S60" t="s">
        <v>362</v>
      </c>
      <c r="T60" t="s">
        <v>373</v>
      </c>
      <c r="U60" t="s">
        <v>374</v>
      </c>
      <c r="V60" s="21">
        <v>41426</v>
      </c>
      <c r="W60" s="21">
        <v>41441</v>
      </c>
      <c r="X60" s="21" t="s">
        <v>71</v>
      </c>
      <c r="Y60">
        <v>2013</v>
      </c>
      <c r="Z60" t="s">
        <v>106</v>
      </c>
    </row>
    <row r="61" spans="1:26">
      <c r="A61" t="s">
        <v>166</v>
      </c>
      <c r="B61" t="s">
        <v>105</v>
      </c>
      <c r="C61" t="s">
        <v>105</v>
      </c>
      <c r="D61" t="s">
        <v>105</v>
      </c>
      <c r="E61" t="s">
        <v>105</v>
      </c>
      <c r="F61" t="s">
        <v>354</v>
      </c>
      <c r="G61" t="s">
        <v>355</v>
      </c>
      <c r="H61" t="s">
        <v>356</v>
      </c>
      <c r="I61" t="s">
        <v>357</v>
      </c>
      <c r="J61" t="s">
        <v>105</v>
      </c>
      <c r="K61">
        <v>8410</v>
      </c>
      <c r="L61" t="s">
        <v>105</v>
      </c>
      <c r="M61" t="s">
        <v>105</v>
      </c>
      <c r="N61" t="s">
        <v>358</v>
      </c>
      <c r="O61" t="s">
        <v>359</v>
      </c>
      <c r="P61" t="s">
        <v>360</v>
      </c>
      <c r="Q61" t="s">
        <v>361</v>
      </c>
      <c r="R61" t="s">
        <v>105</v>
      </c>
      <c r="S61" t="s">
        <v>362</v>
      </c>
      <c r="T61" t="s">
        <v>373</v>
      </c>
      <c r="U61" t="s">
        <v>374</v>
      </c>
      <c r="V61" s="21">
        <v>41456</v>
      </c>
      <c r="W61" s="21">
        <v>41469</v>
      </c>
      <c r="X61" s="21" t="s">
        <v>72</v>
      </c>
      <c r="Y61">
        <v>2013</v>
      </c>
      <c r="Z61" t="s">
        <v>109</v>
      </c>
    </row>
    <row r="62" spans="1:26">
      <c r="A62" t="s">
        <v>167</v>
      </c>
      <c r="B62" t="s">
        <v>105</v>
      </c>
      <c r="C62" t="s">
        <v>105</v>
      </c>
      <c r="D62" t="s">
        <v>105</v>
      </c>
      <c r="E62" t="s">
        <v>105</v>
      </c>
      <c r="F62" t="s">
        <v>354</v>
      </c>
      <c r="G62" t="s">
        <v>355</v>
      </c>
      <c r="H62" t="s">
        <v>356</v>
      </c>
      <c r="I62" t="s">
        <v>357</v>
      </c>
      <c r="J62" t="s">
        <v>105</v>
      </c>
      <c r="K62">
        <v>8410</v>
      </c>
      <c r="L62" t="s">
        <v>105</v>
      </c>
      <c r="M62" t="s">
        <v>105</v>
      </c>
      <c r="N62" t="s">
        <v>358</v>
      </c>
      <c r="O62" t="s">
        <v>359</v>
      </c>
      <c r="P62" t="s">
        <v>360</v>
      </c>
      <c r="Q62" t="s">
        <v>361</v>
      </c>
      <c r="R62" t="s">
        <v>105</v>
      </c>
      <c r="S62" t="s">
        <v>362</v>
      </c>
      <c r="T62" t="s">
        <v>373</v>
      </c>
      <c r="U62" t="s">
        <v>374</v>
      </c>
      <c r="V62" s="21">
        <v>41487</v>
      </c>
      <c r="W62" s="21">
        <v>41504</v>
      </c>
      <c r="X62" s="21" t="s">
        <v>72</v>
      </c>
      <c r="Y62">
        <v>2013</v>
      </c>
      <c r="Z62" t="s">
        <v>109</v>
      </c>
    </row>
    <row r="63" spans="1:26">
      <c r="A63" t="s">
        <v>168</v>
      </c>
      <c r="B63" t="s">
        <v>105</v>
      </c>
      <c r="C63" t="s">
        <v>105</v>
      </c>
      <c r="D63" t="s">
        <v>105</v>
      </c>
      <c r="E63" t="s">
        <v>105</v>
      </c>
      <c r="F63" t="s">
        <v>354</v>
      </c>
      <c r="G63" t="s">
        <v>355</v>
      </c>
      <c r="H63" t="s">
        <v>356</v>
      </c>
      <c r="I63" t="s">
        <v>357</v>
      </c>
      <c r="J63" t="s">
        <v>105</v>
      </c>
      <c r="K63">
        <v>8410</v>
      </c>
      <c r="L63" t="s">
        <v>105</v>
      </c>
      <c r="M63" t="s">
        <v>105</v>
      </c>
      <c r="N63" t="s">
        <v>358</v>
      </c>
      <c r="O63" t="s">
        <v>359</v>
      </c>
      <c r="P63" t="s">
        <v>360</v>
      </c>
      <c r="Q63" t="s">
        <v>361</v>
      </c>
      <c r="R63" t="s">
        <v>105</v>
      </c>
      <c r="S63" t="s">
        <v>362</v>
      </c>
      <c r="T63" t="s">
        <v>373</v>
      </c>
      <c r="U63" t="s">
        <v>374</v>
      </c>
      <c r="V63" s="21">
        <v>41518</v>
      </c>
      <c r="W63" s="21">
        <v>41532</v>
      </c>
      <c r="X63" s="21" t="s">
        <v>72</v>
      </c>
      <c r="Y63">
        <v>2013</v>
      </c>
      <c r="Z63" t="s">
        <v>109</v>
      </c>
    </row>
    <row r="64" spans="1:26">
      <c r="A64" t="s">
        <v>169</v>
      </c>
      <c r="B64" t="s">
        <v>105</v>
      </c>
      <c r="C64" t="s">
        <v>105</v>
      </c>
      <c r="D64" t="s">
        <v>105</v>
      </c>
      <c r="E64" t="s">
        <v>105</v>
      </c>
      <c r="F64" t="s">
        <v>354</v>
      </c>
      <c r="G64" t="s">
        <v>355</v>
      </c>
      <c r="H64" t="s">
        <v>356</v>
      </c>
      <c r="I64" t="s">
        <v>357</v>
      </c>
      <c r="J64" t="s">
        <v>105</v>
      </c>
      <c r="K64">
        <v>8410</v>
      </c>
      <c r="L64" t="s">
        <v>105</v>
      </c>
      <c r="M64" t="s">
        <v>105</v>
      </c>
      <c r="N64" t="s">
        <v>358</v>
      </c>
      <c r="O64" t="s">
        <v>359</v>
      </c>
      <c r="P64" t="s">
        <v>360</v>
      </c>
      <c r="Q64" t="s">
        <v>361</v>
      </c>
      <c r="R64" t="s">
        <v>105</v>
      </c>
      <c r="S64" t="s">
        <v>362</v>
      </c>
      <c r="T64" t="s">
        <v>373</v>
      </c>
      <c r="U64" t="s">
        <v>374</v>
      </c>
      <c r="V64" s="21">
        <v>41548</v>
      </c>
      <c r="W64" s="21">
        <v>41560</v>
      </c>
      <c r="X64" s="21" t="s">
        <v>73</v>
      </c>
      <c r="Y64">
        <v>2013</v>
      </c>
      <c r="Z64" t="s">
        <v>353</v>
      </c>
    </row>
    <row r="65" spans="1:26">
      <c r="A65" t="s">
        <v>170</v>
      </c>
      <c r="B65" t="s">
        <v>105</v>
      </c>
      <c r="C65" t="s">
        <v>105</v>
      </c>
      <c r="D65" t="s">
        <v>105</v>
      </c>
      <c r="E65" t="s">
        <v>105</v>
      </c>
      <c r="F65" t="s">
        <v>354</v>
      </c>
      <c r="G65" t="s">
        <v>355</v>
      </c>
      <c r="H65" t="s">
        <v>356</v>
      </c>
      <c r="I65" t="s">
        <v>357</v>
      </c>
      <c r="J65" t="s">
        <v>105</v>
      </c>
      <c r="K65">
        <v>8410</v>
      </c>
      <c r="L65" t="s">
        <v>105</v>
      </c>
      <c r="M65" t="s">
        <v>105</v>
      </c>
      <c r="N65" t="s">
        <v>358</v>
      </c>
      <c r="O65" t="s">
        <v>359</v>
      </c>
      <c r="P65" t="s">
        <v>360</v>
      </c>
      <c r="Q65" t="s">
        <v>361</v>
      </c>
      <c r="R65" t="s">
        <v>105</v>
      </c>
      <c r="S65" t="s">
        <v>362</v>
      </c>
      <c r="T65" t="s">
        <v>373</v>
      </c>
      <c r="U65" t="s">
        <v>374</v>
      </c>
      <c r="V65" s="21">
        <v>41579</v>
      </c>
      <c r="W65" s="21">
        <v>41595</v>
      </c>
      <c r="X65" s="21" t="s">
        <v>73</v>
      </c>
      <c r="Y65">
        <v>2013</v>
      </c>
      <c r="Z65" t="s">
        <v>353</v>
      </c>
    </row>
    <row r="66" spans="1:26">
      <c r="A66" t="s">
        <v>171</v>
      </c>
      <c r="B66" t="s">
        <v>105</v>
      </c>
      <c r="C66" t="s">
        <v>105</v>
      </c>
      <c r="D66" t="s">
        <v>105</v>
      </c>
      <c r="E66" t="s">
        <v>105</v>
      </c>
      <c r="F66" t="s">
        <v>354</v>
      </c>
      <c r="G66" t="s">
        <v>355</v>
      </c>
      <c r="H66" t="s">
        <v>356</v>
      </c>
      <c r="I66" t="s">
        <v>357</v>
      </c>
      <c r="J66" t="s">
        <v>105</v>
      </c>
      <c r="K66">
        <v>8410</v>
      </c>
      <c r="L66" t="s">
        <v>105</v>
      </c>
      <c r="M66" t="s">
        <v>105</v>
      </c>
      <c r="N66" t="s">
        <v>358</v>
      </c>
      <c r="O66" t="s">
        <v>359</v>
      </c>
      <c r="P66" t="s">
        <v>360</v>
      </c>
      <c r="Q66" t="s">
        <v>361</v>
      </c>
      <c r="R66" t="s">
        <v>105</v>
      </c>
      <c r="S66" t="s">
        <v>362</v>
      </c>
      <c r="T66" t="s">
        <v>373</v>
      </c>
      <c r="U66" t="s">
        <v>374</v>
      </c>
      <c r="V66" s="21">
        <v>41609</v>
      </c>
      <c r="W66" s="21">
        <v>41623</v>
      </c>
      <c r="X66" s="21" t="s">
        <v>73</v>
      </c>
      <c r="Y66">
        <v>2013</v>
      </c>
      <c r="Z66" t="s">
        <v>353</v>
      </c>
    </row>
    <row r="67" spans="1:26">
      <c r="A67" t="s">
        <v>172</v>
      </c>
      <c r="B67" t="s">
        <v>105</v>
      </c>
      <c r="C67" t="s">
        <v>105</v>
      </c>
      <c r="D67" t="s">
        <v>105</v>
      </c>
      <c r="E67" t="s">
        <v>105</v>
      </c>
      <c r="F67" t="s">
        <v>354</v>
      </c>
      <c r="G67" t="s">
        <v>355</v>
      </c>
      <c r="H67" t="s">
        <v>356</v>
      </c>
      <c r="I67" t="s">
        <v>357</v>
      </c>
      <c r="J67" t="s">
        <v>105</v>
      </c>
      <c r="K67">
        <v>8410</v>
      </c>
      <c r="L67" t="s">
        <v>105</v>
      </c>
      <c r="M67" t="s">
        <v>105</v>
      </c>
      <c r="N67" t="s">
        <v>358</v>
      </c>
      <c r="O67" t="s">
        <v>359</v>
      </c>
      <c r="P67" t="s">
        <v>360</v>
      </c>
      <c r="Q67" t="s">
        <v>361</v>
      </c>
      <c r="R67" t="s">
        <v>105</v>
      </c>
      <c r="S67" t="s">
        <v>375</v>
      </c>
      <c r="T67" t="s">
        <v>376</v>
      </c>
      <c r="U67" t="s">
        <v>377</v>
      </c>
      <c r="V67" s="21">
        <v>41244</v>
      </c>
      <c r="W67" s="21">
        <v>41259</v>
      </c>
      <c r="X67" s="21" t="s">
        <v>73</v>
      </c>
      <c r="Y67">
        <v>2012</v>
      </c>
      <c r="Z67" t="s">
        <v>365</v>
      </c>
    </row>
    <row r="68" spans="1:26">
      <c r="A68" t="s">
        <v>173</v>
      </c>
      <c r="B68" t="s">
        <v>105</v>
      </c>
      <c r="C68" t="s">
        <v>105</v>
      </c>
      <c r="D68" t="s">
        <v>105</v>
      </c>
      <c r="E68" t="s">
        <v>105</v>
      </c>
      <c r="F68" t="s">
        <v>354</v>
      </c>
      <c r="G68" t="s">
        <v>355</v>
      </c>
      <c r="H68" t="s">
        <v>356</v>
      </c>
      <c r="I68" t="s">
        <v>357</v>
      </c>
      <c r="J68" t="s">
        <v>105</v>
      </c>
      <c r="K68">
        <v>8410</v>
      </c>
      <c r="L68" t="s">
        <v>105</v>
      </c>
      <c r="M68" t="s">
        <v>105</v>
      </c>
      <c r="N68" t="s">
        <v>358</v>
      </c>
      <c r="O68" t="s">
        <v>359</v>
      </c>
      <c r="P68" t="s">
        <v>360</v>
      </c>
      <c r="Q68" t="s">
        <v>361</v>
      </c>
      <c r="R68" t="s">
        <v>105</v>
      </c>
      <c r="S68" t="s">
        <v>375</v>
      </c>
      <c r="T68" t="s">
        <v>376</v>
      </c>
      <c r="U68" t="s">
        <v>377</v>
      </c>
      <c r="V68" s="21">
        <v>41275</v>
      </c>
      <c r="W68" s="21">
        <v>41287</v>
      </c>
      <c r="X68" s="21" t="s">
        <v>74</v>
      </c>
      <c r="Y68">
        <v>2013</v>
      </c>
      <c r="Z68" t="s">
        <v>366</v>
      </c>
    </row>
    <row r="69" spans="1:26">
      <c r="A69" t="s">
        <v>174</v>
      </c>
      <c r="B69" t="s">
        <v>105</v>
      </c>
      <c r="C69" t="s">
        <v>105</v>
      </c>
      <c r="D69" t="s">
        <v>105</v>
      </c>
      <c r="E69" t="s">
        <v>105</v>
      </c>
      <c r="F69" t="s">
        <v>354</v>
      </c>
      <c r="G69" t="s">
        <v>355</v>
      </c>
      <c r="H69" t="s">
        <v>356</v>
      </c>
      <c r="I69" t="s">
        <v>357</v>
      </c>
      <c r="J69" t="s">
        <v>105</v>
      </c>
      <c r="K69">
        <v>8410</v>
      </c>
      <c r="L69" t="s">
        <v>105</v>
      </c>
      <c r="M69" t="s">
        <v>105</v>
      </c>
      <c r="N69" t="s">
        <v>358</v>
      </c>
      <c r="O69" t="s">
        <v>359</v>
      </c>
      <c r="P69" t="s">
        <v>360</v>
      </c>
      <c r="Q69" t="s">
        <v>361</v>
      </c>
      <c r="R69" t="s">
        <v>105</v>
      </c>
      <c r="S69" t="s">
        <v>375</v>
      </c>
      <c r="T69" t="s">
        <v>376</v>
      </c>
      <c r="U69" t="s">
        <v>377</v>
      </c>
      <c r="V69" s="21">
        <v>41306</v>
      </c>
      <c r="W69" s="21">
        <v>41322</v>
      </c>
      <c r="X69" s="21" t="s">
        <v>74</v>
      </c>
      <c r="Y69">
        <v>2013</v>
      </c>
      <c r="Z69" t="s">
        <v>366</v>
      </c>
    </row>
    <row r="70" spans="1:26">
      <c r="A70" t="s">
        <v>175</v>
      </c>
      <c r="B70" t="s">
        <v>105</v>
      </c>
      <c r="C70" t="s">
        <v>105</v>
      </c>
      <c r="D70" t="s">
        <v>105</v>
      </c>
      <c r="E70" t="s">
        <v>105</v>
      </c>
      <c r="F70" t="s">
        <v>354</v>
      </c>
      <c r="G70" t="s">
        <v>355</v>
      </c>
      <c r="H70" t="s">
        <v>356</v>
      </c>
      <c r="I70" t="s">
        <v>357</v>
      </c>
      <c r="J70" t="s">
        <v>105</v>
      </c>
      <c r="K70">
        <v>8410</v>
      </c>
      <c r="L70" t="s">
        <v>105</v>
      </c>
      <c r="M70" t="s">
        <v>105</v>
      </c>
      <c r="N70" t="s">
        <v>358</v>
      </c>
      <c r="O70" t="s">
        <v>359</v>
      </c>
      <c r="P70" t="s">
        <v>360</v>
      </c>
      <c r="Q70" t="s">
        <v>361</v>
      </c>
      <c r="R70" t="s">
        <v>105</v>
      </c>
      <c r="S70" t="s">
        <v>375</v>
      </c>
      <c r="T70" t="s">
        <v>376</v>
      </c>
      <c r="U70" t="s">
        <v>377</v>
      </c>
      <c r="V70" s="21">
        <v>41334</v>
      </c>
      <c r="W70" s="21">
        <v>41350</v>
      </c>
      <c r="X70" s="21" t="s">
        <v>74</v>
      </c>
      <c r="Y70">
        <v>2013</v>
      </c>
      <c r="Z70" t="s">
        <v>366</v>
      </c>
    </row>
    <row r="71" spans="1:26">
      <c r="A71" t="s">
        <v>176</v>
      </c>
      <c r="B71" t="s">
        <v>105</v>
      </c>
      <c r="C71" t="s">
        <v>105</v>
      </c>
      <c r="D71" t="s">
        <v>105</v>
      </c>
      <c r="E71" t="s">
        <v>105</v>
      </c>
      <c r="F71" t="s">
        <v>354</v>
      </c>
      <c r="G71" t="s">
        <v>355</v>
      </c>
      <c r="H71" t="s">
        <v>356</v>
      </c>
      <c r="I71" t="s">
        <v>357</v>
      </c>
      <c r="J71" t="s">
        <v>105</v>
      </c>
      <c r="K71">
        <v>8410</v>
      </c>
      <c r="L71" t="s">
        <v>105</v>
      </c>
      <c r="M71" t="s">
        <v>105</v>
      </c>
      <c r="N71" t="s">
        <v>358</v>
      </c>
      <c r="O71" t="s">
        <v>359</v>
      </c>
      <c r="P71" t="s">
        <v>360</v>
      </c>
      <c r="Q71" t="s">
        <v>361</v>
      </c>
      <c r="R71" t="s">
        <v>105</v>
      </c>
      <c r="S71" t="s">
        <v>375</v>
      </c>
      <c r="T71" t="s">
        <v>376</v>
      </c>
      <c r="U71" t="s">
        <v>377</v>
      </c>
      <c r="V71" s="21">
        <v>41365</v>
      </c>
      <c r="W71" s="21">
        <v>41378</v>
      </c>
      <c r="X71" s="21" t="s">
        <v>71</v>
      </c>
      <c r="Y71">
        <v>2013</v>
      </c>
      <c r="Z71" t="s">
        <v>106</v>
      </c>
    </row>
    <row r="72" spans="1:26">
      <c r="A72" t="s">
        <v>177</v>
      </c>
      <c r="B72" t="s">
        <v>105</v>
      </c>
      <c r="C72" t="s">
        <v>105</v>
      </c>
      <c r="D72" t="s">
        <v>105</v>
      </c>
      <c r="E72" t="s">
        <v>105</v>
      </c>
      <c r="F72" t="s">
        <v>354</v>
      </c>
      <c r="G72" t="s">
        <v>355</v>
      </c>
      <c r="H72" t="s">
        <v>356</v>
      </c>
      <c r="I72" t="s">
        <v>357</v>
      </c>
      <c r="J72" t="s">
        <v>105</v>
      </c>
      <c r="K72">
        <v>8410</v>
      </c>
      <c r="L72" t="s">
        <v>105</v>
      </c>
      <c r="M72" t="s">
        <v>105</v>
      </c>
      <c r="N72" t="s">
        <v>358</v>
      </c>
      <c r="O72" t="s">
        <v>359</v>
      </c>
      <c r="P72" t="s">
        <v>360</v>
      </c>
      <c r="Q72" t="s">
        <v>361</v>
      </c>
      <c r="R72" t="s">
        <v>105</v>
      </c>
      <c r="S72" t="s">
        <v>375</v>
      </c>
      <c r="T72" t="s">
        <v>376</v>
      </c>
      <c r="U72" t="s">
        <v>377</v>
      </c>
      <c r="V72" s="21">
        <v>41395</v>
      </c>
      <c r="W72" s="21">
        <v>41413</v>
      </c>
      <c r="X72" s="21" t="s">
        <v>71</v>
      </c>
      <c r="Y72">
        <v>2013</v>
      </c>
      <c r="Z72" t="s">
        <v>106</v>
      </c>
    </row>
    <row r="73" spans="1:26">
      <c r="A73" t="s">
        <v>178</v>
      </c>
      <c r="B73" t="s">
        <v>105</v>
      </c>
      <c r="C73" t="s">
        <v>105</v>
      </c>
      <c r="D73" t="s">
        <v>105</v>
      </c>
      <c r="E73" t="s">
        <v>105</v>
      </c>
      <c r="F73" t="s">
        <v>354</v>
      </c>
      <c r="G73" t="s">
        <v>355</v>
      </c>
      <c r="H73" t="s">
        <v>356</v>
      </c>
      <c r="I73" t="s">
        <v>357</v>
      </c>
      <c r="J73" t="s">
        <v>105</v>
      </c>
      <c r="K73">
        <v>8410</v>
      </c>
      <c r="L73" t="s">
        <v>105</v>
      </c>
      <c r="M73" t="s">
        <v>105</v>
      </c>
      <c r="N73" t="s">
        <v>358</v>
      </c>
      <c r="O73" t="s">
        <v>359</v>
      </c>
      <c r="P73" t="s">
        <v>360</v>
      </c>
      <c r="Q73" t="s">
        <v>361</v>
      </c>
      <c r="R73" t="s">
        <v>105</v>
      </c>
      <c r="S73" t="s">
        <v>375</v>
      </c>
      <c r="T73" t="s">
        <v>376</v>
      </c>
      <c r="U73" t="s">
        <v>377</v>
      </c>
      <c r="V73" s="21">
        <v>41426</v>
      </c>
      <c r="W73" s="21">
        <v>41441</v>
      </c>
      <c r="X73" s="21" t="s">
        <v>71</v>
      </c>
      <c r="Y73">
        <v>2013</v>
      </c>
      <c r="Z73" t="s">
        <v>106</v>
      </c>
    </row>
    <row r="74" spans="1:26">
      <c r="A74" t="s">
        <v>179</v>
      </c>
      <c r="B74" t="s">
        <v>105</v>
      </c>
      <c r="C74" t="s">
        <v>105</v>
      </c>
      <c r="D74" t="s">
        <v>105</v>
      </c>
      <c r="E74" t="s">
        <v>105</v>
      </c>
      <c r="F74" t="s">
        <v>354</v>
      </c>
      <c r="G74" t="s">
        <v>355</v>
      </c>
      <c r="H74" t="s">
        <v>356</v>
      </c>
      <c r="I74" t="s">
        <v>357</v>
      </c>
      <c r="J74" t="s">
        <v>105</v>
      </c>
      <c r="K74">
        <v>8410</v>
      </c>
      <c r="L74" t="s">
        <v>105</v>
      </c>
      <c r="M74" t="s">
        <v>105</v>
      </c>
      <c r="N74" t="s">
        <v>358</v>
      </c>
      <c r="O74" t="s">
        <v>359</v>
      </c>
      <c r="P74" t="s">
        <v>360</v>
      </c>
      <c r="Q74" t="s">
        <v>361</v>
      </c>
      <c r="R74" t="s">
        <v>105</v>
      </c>
      <c r="S74" t="s">
        <v>375</v>
      </c>
      <c r="T74" t="s">
        <v>376</v>
      </c>
      <c r="U74" t="s">
        <v>377</v>
      </c>
      <c r="V74" s="21">
        <v>41456</v>
      </c>
      <c r="W74" s="21">
        <v>41469</v>
      </c>
      <c r="X74" s="21" t="s">
        <v>72</v>
      </c>
      <c r="Y74">
        <v>2013</v>
      </c>
      <c r="Z74" t="s">
        <v>109</v>
      </c>
    </row>
    <row r="75" spans="1:26">
      <c r="A75" t="s">
        <v>180</v>
      </c>
      <c r="B75" t="s">
        <v>105</v>
      </c>
      <c r="C75" t="s">
        <v>105</v>
      </c>
      <c r="D75" t="s">
        <v>105</v>
      </c>
      <c r="E75" t="s">
        <v>105</v>
      </c>
      <c r="F75" t="s">
        <v>354</v>
      </c>
      <c r="G75" t="s">
        <v>355</v>
      </c>
      <c r="H75" t="s">
        <v>356</v>
      </c>
      <c r="I75" t="s">
        <v>357</v>
      </c>
      <c r="J75" t="s">
        <v>105</v>
      </c>
      <c r="K75">
        <v>8410</v>
      </c>
      <c r="L75" t="s">
        <v>105</v>
      </c>
      <c r="M75" t="s">
        <v>105</v>
      </c>
      <c r="N75" t="s">
        <v>358</v>
      </c>
      <c r="O75" t="s">
        <v>359</v>
      </c>
      <c r="P75" t="s">
        <v>360</v>
      </c>
      <c r="Q75" t="s">
        <v>361</v>
      </c>
      <c r="R75" t="s">
        <v>105</v>
      </c>
      <c r="S75" t="s">
        <v>375</v>
      </c>
      <c r="T75" t="s">
        <v>376</v>
      </c>
      <c r="U75" t="s">
        <v>377</v>
      </c>
      <c r="V75" s="21">
        <v>41487</v>
      </c>
      <c r="W75" s="21">
        <v>41504</v>
      </c>
      <c r="X75" s="21" t="s">
        <v>72</v>
      </c>
      <c r="Y75">
        <v>2013</v>
      </c>
      <c r="Z75" t="s">
        <v>109</v>
      </c>
    </row>
    <row r="76" spans="1:26">
      <c r="A76" t="s">
        <v>181</v>
      </c>
      <c r="B76" t="s">
        <v>105</v>
      </c>
      <c r="C76" t="s">
        <v>105</v>
      </c>
      <c r="D76" t="s">
        <v>105</v>
      </c>
      <c r="E76" t="s">
        <v>105</v>
      </c>
      <c r="F76" t="s">
        <v>354</v>
      </c>
      <c r="G76" t="s">
        <v>355</v>
      </c>
      <c r="H76" t="s">
        <v>356</v>
      </c>
      <c r="I76" t="s">
        <v>357</v>
      </c>
      <c r="J76" t="s">
        <v>105</v>
      </c>
      <c r="K76">
        <v>8410</v>
      </c>
      <c r="L76" t="s">
        <v>105</v>
      </c>
      <c r="M76" t="s">
        <v>105</v>
      </c>
      <c r="N76" t="s">
        <v>358</v>
      </c>
      <c r="O76" t="s">
        <v>359</v>
      </c>
      <c r="P76" t="s">
        <v>360</v>
      </c>
      <c r="Q76" t="s">
        <v>361</v>
      </c>
      <c r="R76" t="s">
        <v>105</v>
      </c>
      <c r="S76" t="s">
        <v>375</v>
      </c>
      <c r="T76" t="s">
        <v>376</v>
      </c>
      <c r="U76" t="s">
        <v>377</v>
      </c>
      <c r="V76" s="21">
        <v>41518</v>
      </c>
      <c r="W76" s="21">
        <v>41532</v>
      </c>
      <c r="X76" s="21" t="s">
        <v>72</v>
      </c>
      <c r="Y76">
        <v>2013</v>
      </c>
      <c r="Z76" t="s">
        <v>109</v>
      </c>
    </row>
    <row r="77" spans="1:26">
      <c r="A77" t="s">
        <v>182</v>
      </c>
      <c r="B77" t="s">
        <v>105</v>
      </c>
      <c r="C77" t="s">
        <v>105</v>
      </c>
      <c r="D77" t="s">
        <v>105</v>
      </c>
      <c r="E77" t="s">
        <v>105</v>
      </c>
      <c r="F77" t="s">
        <v>354</v>
      </c>
      <c r="G77" t="s">
        <v>355</v>
      </c>
      <c r="H77" t="s">
        <v>356</v>
      </c>
      <c r="I77" t="s">
        <v>357</v>
      </c>
      <c r="J77" t="s">
        <v>105</v>
      </c>
      <c r="K77">
        <v>8410</v>
      </c>
      <c r="L77" t="s">
        <v>105</v>
      </c>
      <c r="M77" t="s">
        <v>105</v>
      </c>
      <c r="N77" t="s">
        <v>358</v>
      </c>
      <c r="O77" t="s">
        <v>359</v>
      </c>
      <c r="P77" t="s">
        <v>360</v>
      </c>
      <c r="Q77" t="s">
        <v>361</v>
      </c>
      <c r="R77" t="s">
        <v>105</v>
      </c>
      <c r="S77" t="s">
        <v>375</v>
      </c>
      <c r="T77" t="s">
        <v>376</v>
      </c>
      <c r="U77" t="s">
        <v>377</v>
      </c>
      <c r="V77" s="21">
        <v>41548</v>
      </c>
      <c r="W77" s="21">
        <v>41560</v>
      </c>
      <c r="X77" s="21" t="s">
        <v>73</v>
      </c>
      <c r="Y77">
        <v>2013</v>
      </c>
      <c r="Z77" t="s">
        <v>353</v>
      </c>
    </row>
    <row r="78" spans="1:26">
      <c r="A78" t="s">
        <v>183</v>
      </c>
      <c r="B78" t="s">
        <v>105</v>
      </c>
      <c r="C78" t="s">
        <v>105</v>
      </c>
      <c r="D78" t="s">
        <v>105</v>
      </c>
      <c r="E78" t="s">
        <v>105</v>
      </c>
      <c r="F78" t="s">
        <v>354</v>
      </c>
      <c r="G78" t="s">
        <v>355</v>
      </c>
      <c r="H78" t="s">
        <v>356</v>
      </c>
      <c r="I78" t="s">
        <v>357</v>
      </c>
      <c r="J78" t="s">
        <v>105</v>
      </c>
      <c r="K78">
        <v>8410</v>
      </c>
      <c r="L78" t="s">
        <v>105</v>
      </c>
      <c r="M78" t="s">
        <v>105</v>
      </c>
      <c r="N78" t="s">
        <v>358</v>
      </c>
      <c r="O78" t="s">
        <v>359</v>
      </c>
      <c r="P78" t="s">
        <v>360</v>
      </c>
      <c r="Q78" t="s">
        <v>361</v>
      </c>
      <c r="R78" t="s">
        <v>105</v>
      </c>
      <c r="S78" t="s">
        <v>375</v>
      </c>
      <c r="T78" t="s">
        <v>376</v>
      </c>
      <c r="U78" t="s">
        <v>377</v>
      </c>
      <c r="V78" s="21">
        <v>41579</v>
      </c>
      <c r="W78" s="21">
        <v>41595</v>
      </c>
      <c r="X78" s="21" t="s">
        <v>73</v>
      </c>
      <c r="Y78">
        <v>2013</v>
      </c>
      <c r="Z78" t="s">
        <v>353</v>
      </c>
    </row>
    <row r="79" spans="1:26">
      <c r="A79" t="s">
        <v>184</v>
      </c>
      <c r="B79" t="s">
        <v>105</v>
      </c>
      <c r="C79" t="s">
        <v>105</v>
      </c>
      <c r="D79" t="s">
        <v>105</v>
      </c>
      <c r="E79" t="s">
        <v>105</v>
      </c>
      <c r="F79" t="s">
        <v>354</v>
      </c>
      <c r="G79" t="s">
        <v>355</v>
      </c>
      <c r="H79" t="s">
        <v>356</v>
      </c>
      <c r="I79" t="s">
        <v>357</v>
      </c>
      <c r="J79" t="s">
        <v>105</v>
      </c>
      <c r="K79">
        <v>8410</v>
      </c>
      <c r="L79" t="s">
        <v>105</v>
      </c>
      <c r="M79" t="s">
        <v>105</v>
      </c>
      <c r="N79" t="s">
        <v>358</v>
      </c>
      <c r="O79" t="s">
        <v>359</v>
      </c>
      <c r="P79" t="s">
        <v>360</v>
      </c>
      <c r="Q79" t="s">
        <v>361</v>
      </c>
      <c r="R79" t="s">
        <v>105</v>
      </c>
      <c r="S79" t="s">
        <v>375</v>
      </c>
      <c r="T79" t="s">
        <v>376</v>
      </c>
      <c r="U79" t="s">
        <v>377</v>
      </c>
      <c r="V79" s="21">
        <v>41609</v>
      </c>
      <c r="W79" s="21">
        <v>41623</v>
      </c>
      <c r="X79" s="21" t="s">
        <v>73</v>
      </c>
      <c r="Y79">
        <v>2013</v>
      </c>
      <c r="Z79" t="s">
        <v>353</v>
      </c>
    </row>
    <row r="80" spans="1:26">
      <c r="A80" t="s">
        <v>185</v>
      </c>
      <c r="B80" t="s">
        <v>105</v>
      </c>
      <c r="C80" t="s">
        <v>105</v>
      </c>
      <c r="D80" t="s">
        <v>105</v>
      </c>
      <c r="E80" t="s">
        <v>105</v>
      </c>
      <c r="F80" t="s">
        <v>354</v>
      </c>
      <c r="G80" t="s">
        <v>355</v>
      </c>
      <c r="H80" t="s">
        <v>356</v>
      </c>
      <c r="I80" t="s">
        <v>357</v>
      </c>
      <c r="J80" t="s">
        <v>105</v>
      </c>
      <c r="K80">
        <v>8410</v>
      </c>
      <c r="L80" t="s">
        <v>105</v>
      </c>
      <c r="M80" t="s">
        <v>105</v>
      </c>
      <c r="N80" t="s">
        <v>358</v>
      </c>
      <c r="O80" t="s">
        <v>359</v>
      </c>
      <c r="P80" t="s">
        <v>360</v>
      </c>
      <c r="Q80" t="s">
        <v>361</v>
      </c>
      <c r="R80" t="s">
        <v>105</v>
      </c>
      <c r="S80" t="s">
        <v>375</v>
      </c>
      <c r="T80" t="s">
        <v>367</v>
      </c>
      <c r="U80" t="s">
        <v>368</v>
      </c>
      <c r="V80" s="21">
        <v>41244</v>
      </c>
      <c r="W80" s="21">
        <v>41259</v>
      </c>
      <c r="X80" s="21" t="s">
        <v>73</v>
      </c>
      <c r="Y80">
        <v>2012</v>
      </c>
      <c r="Z80" t="s">
        <v>365</v>
      </c>
    </row>
    <row r="81" spans="1:26">
      <c r="A81" t="s">
        <v>186</v>
      </c>
      <c r="B81" t="s">
        <v>105</v>
      </c>
      <c r="C81" t="s">
        <v>105</v>
      </c>
      <c r="D81" t="s">
        <v>105</v>
      </c>
      <c r="E81" t="s">
        <v>105</v>
      </c>
      <c r="F81" t="s">
        <v>354</v>
      </c>
      <c r="G81" t="s">
        <v>355</v>
      </c>
      <c r="H81" t="s">
        <v>356</v>
      </c>
      <c r="I81" t="s">
        <v>357</v>
      </c>
      <c r="J81" t="s">
        <v>105</v>
      </c>
      <c r="K81">
        <v>8410</v>
      </c>
      <c r="L81" t="s">
        <v>105</v>
      </c>
      <c r="M81" t="s">
        <v>105</v>
      </c>
      <c r="N81" t="s">
        <v>358</v>
      </c>
      <c r="O81" t="s">
        <v>359</v>
      </c>
      <c r="P81" t="s">
        <v>360</v>
      </c>
      <c r="Q81" t="s">
        <v>361</v>
      </c>
      <c r="R81" t="s">
        <v>105</v>
      </c>
      <c r="S81" t="s">
        <v>375</v>
      </c>
      <c r="T81" t="s">
        <v>367</v>
      </c>
      <c r="U81" t="s">
        <v>368</v>
      </c>
      <c r="V81" s="21">
        <v>41275</v>
      </c>
      <c r="W81" s="21">
        <v>41287</v>
      </c>
      <c r="X81" s="21" t="s">
        <v>74</v>
      </c>
      <c r="Y81">
        <v>2013</v>
      </c>
      <c r="Z81" t="s">
        <v>366</v>
      </c>
    </row>
    <row r="82" spans="1:26">
      <c r="A82" t="s">
        <v>187</v>
      </c>
      <c r="B82" t="s">
        <v>105</v>
      </c>
      <c r="C82" t="s">
        <v>105</v>
      </c>
      <c r="D82" t="s">
        <v>105</v>
      </c>
      <c r="E82" t="s">
        <v>105</v>
      </c>
      <c r="F82" t="s">
        <v>354</v>
      </c>
      <c r="G82" t="s">
        <v>355</v>
      </c>
      <c r="H82" t="s">
        <v>356</v>
      </c>
      <c r="I82" t="s">
        <v>357</v>
      </c>
      <c r="J82" t="s">
        <v>105</v>
      </c>
      <c r="K82">
        <v>8410</v>
      </c>
      <c r="L82" t="s">
        <v>105</v>
      </c>
      <c r="M82" t="s">
        <v>105</v>
      </c>
      <c r="N82" t="s">
        <v>358</v>
      </c>
      <c r="O82" t="s">
        <v>359</v>
      </c>
      <c r="P82" t="s">
        <v>360</v>
      </c>
      <c r="Q82" t="s">
        <v>361</v>
      </c>
      <c r="R82" t="s">
        <v>105</v>
      </c>
      <c r="S82" t="s">
        <v>375</v>
      </c>
      <c r="T82" t="s">
        <v>367</v>
      </c>
      <c r="U82" t="s">
        <v>368</v>
      </c>
      <c r="V82" s="21">
        <v>41306</v>
      </c>
      <c r="W82" s="21">
        <v>41322</v>
      </c>
      <c r="X82" s="21" t="s">
        <v>74</v>
      </c>
      <c r="Y82">
        <v>2013</v>
      </c>
      <c r="Z82" t="s">
        <v>366</v>
      </c>
    </row>
    <row r="83" spans="1:26">
      <c r="A83" t="s">
        <v>188</v>
      </c>
      <c r="B83" t="s">
        <v>105</v>
      </c>
      <c r="C83" t="s">
        <v>105</v>
      </c>
      <c r="D83" t="s">
        <v>105</v>
      </c>
      <c r="E83" t="s">
        <v>105</v>
      </c>
      <c r="F83" t="s">
        <v>354</v>
      </c>
      <c r="G83" t="s">
        <v>355</v>
      </c>
      <c r="H83" t="s">
        <v>356</v>
      </c>
      <c r="I83" t="s">
        <v>357</v>
      </c>
      <c r="J83" t="s">
        <v>105</v>
      </c>
      <c r="K83">
        <v>8410</v>
      </c>
      <c r="L83" t="s">
        <v>105</v>
      </c>
      <c r="M83" t="s">
        <v>105</v>
      </c>
      <c r="N83" t="s">
        <v>358</v>
      </c>
      <c r="O83" t="s">
        <v>359</v>
      </c>
      <c r="P83" t="s">
        <v>360</v>
      </c>
      <c r="Q83" t="s">
        <v>361</v>
      </c>
      <c r="R83" t="s">
        <v>105</v>
      </c>
      <c r="S83" t="s">
        <v>375</v>
      </c>
      <c r="T83" t="s">
        <v>367</v>
      </c>
      <c r="U83" t="s">
        <v>368</v>
      </c>
      <c r="V83" s="21">
        <v>41334</v>
      </c>
      <c r="W83" s="21">
        <v>41350</v>
      </c>
      <c r="X83" s="21" t="s">
        <v>74</v>
      </c>
      <c r="Y83">
        <v>2013</v>
      </c>
      <c r="Z83" t="s">
        <v>366</v>
      </c>
    </row>
    <row r="84" spans="1:26">
      <c r="A84" t="s">
        <v>189</v>
      </c>
      <c r="B84" t="s">
        <v>105</v>
      </c>
      <c r="C84" t="s">
        <v>105</v>
      </c>
      <c r="D84" t="s">
        <v>105</v>
      </c>
      <c r="E84" t="s">
        <v>105</v>
      </c>
      <c r="F84" t="s">
        <v>354</v>
      </c>
      <c r="G84" t="s">
        <v>355</v>
      </c>
      <c r="H84" t="s">
        <v>356</v>
      </c>
      <c r="I84" t="s">
        <v>357</v>
      </c>
      <c r="J84" t="s">
        <v>105</v>
      </c>
      <c r="K84">
        <v>8410</v>
      </c>
      <c r="L84" t="s">
        <v>105</v>
      </c>
      <c r="M84" t="s">
        <v>105</v>
      </c>
      <c r="N84" t="s">
        <v>358</v>
      </c>
      <c r="O84" t="s">
        <v>359</v>
      </c>
      <c r="P84" t="s">
        <v>360</v>
      </c>
      <c r="Q84" t="s">
        <v>361</v>
      </c>
      <c r="R84" t="s">
        <v>105</v>
      </c>
      <c r="S84" t="s">
        <v>375</v>
      </c>
      <c r="T84" t="s">
        <v>367</v>
      </c>
      <c r="U84" t="s">
        <v>368</v>
      </c>
      <c r="V84" s="21">
        <v>41365</v>
      </c>
      <c r="W84" s="21">
        <v>41378</v>
      </c>
      <c r="X84" s="21" t="s">
        <v>71</v>
      </c>
      <c r="Y84">
        <v>2013</v>
      </c>
      <c r="Z84" t="s">
        <v>106</v>
      </c>
    </row>
    <row r="85" spans="1:26">
      <c r="A85" t="s">
        <v>190</v>
      </c>
      <c r="B85" t="s">
        <v>105</v>
      </c>
      <c r="C85" t="s">
        <v>105</v>
      </c>
      <c r="D85" t="s">
        <v>105</v>
      </c>
      <c r="E85" t="s">
        <v>105</v>
      </c>
      <c r="F85" t="s">
        <v>354</v>
      </c>
      <c r="G85" t="s">
        <v>355</v>
      </c>
      <c r="H85" t="s">
        <v>356</v>
      </c>
      <c r="I85" t="s">
        <v>357</v>
      </c>
      <c r="J85" t="s">
        <v>105</v>
      </c>
      <c r="K85">
        <v>8410</v>
      </c>
      <c r="L85" t="s">
        <v>105</v>
      </c>
      <c r="M85" t="s">
        <v>105</v>
      </c>
      <c r="N85" t="s">
        <v>358</v>
      </c>
      <c r="O85" t="s">
        <v>359</v>
      </c>
      <c r="P85" t="s">
        <v>360</v>
      </c>
      <c r="Q85" t="s">
        <v>361</v>
      </c>
      <c r="R85" t="s">
        <v>105</v>
      </c>
      <c r="S85" t="s">
        <v>375</v>
      </c>
      <c r="T85" t="s">
        <v>367</v>
      </c>
      <c r="U85" t="s">
        <v>368</v>
      </c>
      <c r="V85" s="21">
        <v>41395</v>
      </c>
      <c r="W85" s="21">
        <v>41413</v>
      </c>
      <c r="X85" s="21" t="s">
        <v>71</v>
      </c>
      <c r="Y85">
        <v>2013</v>
      </c>
      <c r="Z85" t="s">
        <v>106</v>
      </c>
    </row>
    <row r="86" spans="1:26">
      <c r="A86" t="s">
        <v>191</v>
      </c>
      <c r="B86" t="s">
        <v>105</v>
      </c>
      <c r="C86" t="s">
        <v>105</v>
      </c>
      <c r="D86" t="s">
        <v>105</v>
      </c>
      <c r="E86" t="s">
        <v>105</v>
      </c>
      <c r="F86" t="s">
        <v>354</v>
      </c>
      <c r="G86" t="s">
        <v>355</v>
      </c>
      <c r="H86" t="s">
        <v>356</v>
      </c>
      <c r="I86" t="s">
        <v>357</v>
      </c>
      <c r="J86" t="s">
        <v>105</v>
      </c>
      <c r="K86">
        <v>8410</v>
      </c>
      <c r="L86" t="s">
        <v>105</v>
      </c>
      <c r="M86" t="s">
        <v>105</v>
      </c>
      <c r="N86" t="s">
        <v>358</v>
      </c>
      <c r="O86" t="s">
        <v>359</v>
      </c>
      <c r="P86" t="s">
        <v>360</v>
      </c>
      <c r="Q86" t="s">
        <v>361</v>
      </c>
      <c r="R86" t="s">
        <v>105</v>
      </c>
      <c r="S86" t="s">
        <v>375</v>
      </c>
      <c r="T86" t="s">
        <v>367</v>
      </c>
      <c r="U86" t="s">
        <v>368</v>
      </c>
      <c r="V86" s="21">
        <v>41426</v>
      </c>
      <c r="W86" s="21">
        <v>41441</v>
      </c>
      <c r="X86" s="21" t="s">
        <v>71</v>
      </c>
      <c r="Y86">
        <v>2013</v>
      </c>
      <c r="Z86" t="s">
        <v>106</v>
      </c>
    </row>
    <row r="87" spans="1:26">
      <c r="A87" t="s">
        <v>192</v>
      </c>
      <c r="B87" t="s">
        <v>105</v>
      </c>
      <c r="C87" t="s">
        <v>105</v>
      </c>
      <c r="D87" t="s">
        <v>105</v>
      </c>
      <c r="E87" t="s">
        <v>105</v>
      </c>
      <c r="F87" t="s">
        <v>354</v>
      </c>
      <c r="G87" t="s">
        <v>355</v>
      </c>
      <c r="H87" t="s">
        <v>356</v>
      </c>
      <c r="I87" t="s">
        <v>357</v>
      </c>
      <c r="J87" t="s">
        <v>105</v>
      </c>
      <c r="K87">
        <v>8410</v>
      </c>
      <c r="L87" t="s">
        <v>105</v>
      </c>
      <c r="M87" t="s">
        <v>105</v>
      </c>
      <c r="N87" t="s">
        <v>358</v>
      </c>
      <c r="O87" t="s">
        <v>359</v>
      </c>
      <c r="P87" t="s">
        <v>360</v>
      </c>
      <c r="Q87" t="s">
        <v>361</v>
      </c>
      <c r="R87" t="s">
        <v>105</v>
      </c>
      <c r="S87" t="s">
        <v>375</v>
      </c>
      <c r="T87" t="s">
        <v>367</v>
      </c>
      <c r="U87" t="s">
        <v>368</v>
      </c>
      <c r="V87" s="21">
        <v>41456</v>
      </c>
      <c r="W87" s="21">
        <v>41469</v>
      </c>
      <c r="X87" s="21" t="s">
        <v>72</v>
      </c>
      <c r="Y87">
        <v>2013</v>
      </c>
      <c r="Z87" t="s">
        <v>109</v>
      </c>
    </row>
    <row r="88" spans="1:26">
      <c r="A88" t="s">
        <v>193</v>
      </c>
      <c r="B88" t="s">
        <v>105</v>
      </c>
      <c r="C88" t="s">
        <v>105</v>
      </c>
      <c r="D88" t="s">
        <v>105</v>
      </c>
      <c r="E88" t="s">
        <v>105</v>
      </c>
      <c r="F88" t="s">
        <v>354</v>
      </c>
      <c r="G88" t="s">
        <v>355</v>
      </c>
      <c r="H88" t="s">
        <v>356</v>
      </c>
      <c r="I88" t="s">
        <v>357</v>
      </c>
      <c r="J88" t="s">
        <v>105</v>
      </c>
      <c r="K88">
        <v>8410</v>
      </c>
      <c r="L88" t="s">
        <v>105</v>
      </c>
      <c r="M88" t="s">
        <v>105</v>
      </c>
      <c r="N88" t="s">
        <v>358</v>
      </c>
      <c r="O88" t="s">
        <v>359</v>
      </c>
      <c r="P88" t="s">
        <v>360</v>
      </c>
      <c r="Q88" t="s">
        <v>361</v>
      </c>
      <c r="R88" t="s">
        <v>105</v>
      </c>
      <c r="S88" t="s">
        <v>375</v>
      </c>
      <c r="T88" t="s">
        <v>367</v>
      </c>
      <c r="U88" t="s">
        <v>368</v>
      </c>
      <c r="V88" s="21">
        <v>41487</v>
      </c>
      <c r="W88" s="21">
        <v>41504</v>
      </c>
      <c r="X88" s="21" t="s">
        <v>72</v>
      </c>
      <c r="Y88">
        <v>2013</v>
      </c>
      <c r="Z88" t="s">
        <v>109</v>
      </c>
    </row>
    <row r="89" spans="1:26">
      <c r="A89" t="s">
        <v>194</v>
      </c>
      <c r="B89" t="s">
        <v>105</v>
      </c>
      <c r="C89" t="s">
        <v>105</v>
      </c>
      <c r="D89" t="s">
        <v>105</v>
      </c>
      <c r="E89" t="s">
        <v>105</v>
      </c>
      <c r="F89" t="s">
        <v>354</v>
      </c>
      <c r="G89" t="s">
        <v>355</v>
      </c>
      <c r="H89" t="s">
        <v>356</v>
      </c>
      <c r="I89" t="s">
        <v>357</v>
      </c>
      <c r="J89" t="s">
        <v>105</v>
      </c>
      <c r="K89">
        <v>8410</v>
      </c>
      <c r="L89" t="s">
        <v>105</v>
      </c>
      <c r="M89" t="s">
        <v>105</v>
      </c>
      <c r="N89" t="s">
        <v>358</v>
      </c>
      <c r="O89" t="s">
        <v>359</v>
      </c>
      <c r="P89" t="s">
        <v>360</v>
      </c>
      <c r="Q89" t="s">
        <v>361</v>
      </c>
      <c r="R89" t="s">
        <v>105</v>
      </c>
      <c r="S89" t="s">
        <v>375</v>
      </c>
      <c r="T89" t="s">
        <v>367</v>
      </c>
      <c r="U89" t="s">
        <v>368</v>
      </c>
      <c r="V89" s="21">
        <v>41518</v>
      </c>
      <c r="W89" s="21">
        <v>41532</v>
      </c>
      <c r="X89" s="21" t="s">
        <v>72</v>
      </c>
      <c r="Y89">
        <v>2013</v>
      </c>
      <c r="Z89" t="s">
        <v>109</v>
      </c>
    </row>
    <row r="90" spans="1:26">
      <c r="A90" t="s">
        <v>195</v>
      </c>
      <c r="B90" t="s">
        <v>105</v>
      </c>
      <c r="C90" t="s">
        <v>105</v>
      </c>
      <c r="D90" t="s">
        <v>105</v>
      </c>
      <c r="E90" t="s">
        <v>105</v>
      </c>
      <c r="F90" t="s">
        <v>354</v>
      </c>
      <c r="G90" t="s">
        <v>355</v>
      </c>
      <c r="H90" t="s">
        <v>356</v>
      </c>
      <c r="I90" t="s">
        <v>357</v>
      </c>
      <c r="J90" t="s">
        <v>105</v>
      </c>
      <c r="K90">
        <v>8410</v>
      </c>
      <c r="L90" t="s">
        <v>105</v>
      </c>
      <c r="M90" t="s">
        <v>105</v>
      </c>
      <c r="N90" t="s">
        <v>358</v>
      </c>
      <c r="O90" t="s">
        <v>359</v>
      </c>
      <c r="P90" t="s">
        <v>360</v>
      </c>
      <c r="Q90" t="s">
        <v>361</v>
      </c>
      <c r="R90" t="s">
        <v>105</v>
      </c>
      <c r="S90" t="s">
        <v>375</v>
      </c>
      <c r="T90" t="s">
        <v>367</v>
      </c>
      <c r="U90" t="s">
        <v>368</v>
      </c>
      <c r="V90" s="21">
        <v>41548</v>
      </c>
      <c r="W90" s="21">
        <v>41560</v>
      </c>
      <c r="X90" s="21" t="s">
        <v>73</v>
      </c>
      <c r="Y90">
        <v>2013</v>
      </c>
      <c r="Z90" t="s">
        <v>353</v>
      </c>
    </row>
    <row r="91" spans="1:26">
      <c r="A91" t="s">
        <v>196</v>
      </c>
      <c r="B91" t="s">
        <v>105</v>
      </c>
      <c r="C91" t="s">
        <v>105</v>
      </c>
      <c r="D91" t="s">
        <v>105</v>
      </c>
      <c r="E91" t="s">
        <v>105</v>
      </c>
      <c r="F91" t="s">
        <v>354</v>
      </c>
      <c r="G91" t="s">
        <v>355</v>
      </c>
      <c r="H91" t="s">
        <v>356</v>
      </c>
      <c r="I91" t="s">
        <v>357</v>
      </c>
      <c r="J91" t="s">
        <v>105</v>
      </c>
      <c r="K91">
        <v>8410</v>
      </c>
      <c r="L91" t="s">
        <v>105</v>
      </c>
      <c r="M91" t="s">
        <v>105</v>
      </c>
      <c r="N91" t="s">
        <v>358</v>
      </c>
      <c r="O91" t="s">
        <v>359</v>
      </c>
      <c r="P91" t="s">
        <v>360</v>
      </c>
      <c r="Q91" t="s">
        <v>361</v>
      </c>
      <c r="R91" t="s">
        <v>105</v>
      </c>
      <c r="S91" t="s">
        <v>375</v>
      </c>
      <c r="T91" t="s">
        <v>367</v>
      </c>
      <c r="U91" t="s">
        <v>368</v>
      </c>
      <c r="V91" s="21">
        <v>41579</v>
      </c>
      <c r="W91" s="21">
        <v>41595</v>
      </c>
      <c r="X91" s="21" t="s">
        <v>73</v>
      </c>
      <c r="Y91">
        <v>2013</v>
      </c>
      <c r="Z91" t="s">
        <v>353</v>
      </c>
    </row>
    <row r="92" spans="1:26">
      <c r="A92" t="s">
        <v>197</v>
      </c>
      <c r="B92" t="s">
        <v>105</v>
      </c>
      <c r="C92" t="s">
        <v>105</v>
      </c>
      <c r="D92" t="s">
        <v>105</v>
      </c>
      <c r="E92" t="s">
        <v>105</v>
      </c>
      <c r="F92" t="s">
        <v>354</v>
      </c>
      <c r="G92" t="s">
        <v>355</v>
      </c>
      <c r="H92" t="s">
        <v>356</v>
      </c>
      <c r="I92" t="s">
        <v>357</v>
      </c>
      <c r="J92" t="s">
        <v>105</v>
      </c>
      <c r="K92">
        <v>8410</v>
      </c>
      <c r="L92" t="s">
        <v>105</v>
      </c>
      <c r="M92" t="s">
        <v>105</v>
      </c>
      <c r="N92" t="s">
        <v>358</v>
      </c>
      <c r="O92" t="s">
        <v>359</v>
      </c>
      <c r="P92" t="s">
        <v>360</v>
      </c>
      <c r="Q92" t="s">
        <v>361</v>
      </c>
      <c r="R92" t="s">
        <v>105</v>
      </c>
      <c r="S92" t="s">
        <v>375</v>
      </c>
      <c r="T92" t="s">
        <v>367</v>
      </c>
      <c r="U92" t="s">
        <v>368</v>
      </c>
      <c r="V92" s="21">
        <v>41609</v>
      </c>
      <c r="W92" s="21">
        <v>41623</v>
      </c>
      <c r="X92" s="21" t="s">
        <v>73</v>
      </c>
      <c r="Y92">
        <v>2013</v>
      </c>
      <c r="Z92" t="s">
        <v>353</v>
      </c>
    </row>
    <row r="93" spans="1:26">
      <c r="A93" t="s">
        <v>198</v>
      </c>
      <c r="B93" t="s">
        <v>105</v>
      </c>
      <c r="C93" t="s">
        <v>105</v>
      </c>
      <c r="D93" t="s">
        <v>105</v>
      </c>
      <c r="E93" t="s">
        <v>105</v>
      </c>
      <c r="F93" t="s">
        <v>354</v>
      </c>
      <c r="G93" t="s">
        <v>355</v>
      </c>
      <c r="H93" t="s">
        <v>356</v>
      </c>
      <c r="I93" t="s">
        <v>357</v>
      </c>
      <c r="J93" t="s">
        <v>105</v>
      </c>
      <c r="K93">
        <v>8410</v>
      </c>
      <c r="L93" t="s">
        <v>105</v>
      </c>
      <c r="M93" t="s">
        <v>105</v>
      </c>
      <c r="N93" t="s">
        <v>358</v>
      </c>
      <c r="O93" t="s">
        <v>359</v>
      </c>
      <c r="P93" t="s">
        <v>360</v>
      </c>
      <c r="Q93" t="s">
        <v>361</v>
      </c>
      <c r="R93" t="s">
        <v>105</v>
      </c>
      <c r="S93" t="s">
        <v>375</v>
      </c>
      <c r="T93" t="s">
        <v>369</v>
      </c>
      <c r="U93" t="s">
        <v>370</v>
      </c>
      <c r="V93" s="21">
        <v>41244</v>
      </c>
      <c r="W93" s="21">
        <v>41259</v>
      </c>
      <c r="X93" s="21" t="s">
        <v>73</v>
      </c>
      <c r="Y93">
        <v>2012</v>
      </c>
      <c r="Z93" t="s">
        <v>365</v>
      </c>
    </row>
    <row r="94" spans="1:26">
      <c r="A94" t="s">
        <v>199</v>
      </c>
      <c r="B94" t="s">
        <v>105</v>
      </c>
      <c r="C94" t="s">
        <v>105</v>
      </c>
      <c r="D94" t="s">
        <v>105</v>
      </c>
      <c r="E94" t="s">
        <v>105</v>
      </c>
      <c r="F94" t="s">
        <v>354</v>
      </c>
      <c r="G94" t="s">
        <v>355</v>
      </c>
      <c r="H94" t="s">
        <v>356</v>
      </c>
      <c r="I94" t="s">
        <v>357</v>
      </c>
      <c r="J94" t="s">
        <v>105</v>
      </c>
      <c r="K94">
        <v>8410</v>
      </c>
      <c r="L94" t="s">
        <v>105</v>
      </c>
      <c r="M94" t="s">
        <v>105</v>
      </c>
      <c r="N94" t="s">
        <v>358</v>
      </c>
      <c r="O94" t="s">
        <v>359</v>
      </c>
      <c r="P94" t="s">
        <v>360</v>
      </c>
      <c r="Q94" t="s">
        <v>361</v>
      </c>
      <c r="R94" t="s">
        <v>105</v>
      </c>
      <c r="S94" t="s">
        <v>375</v>
      </c>
      <c r="T94" t="s">
        <v>369</v>
      </c>
      <c r="U94" t="s">
        <v>370</v>
      </c>
      <c r="V94" s="21">
        <v>41275</v>
      </c>
      <c r="W94" s="21">
        <v>41287</v>
      </c>
      <c r="X94" s="21" t="s">
        <v>74</v>
      </c>
      <c r="Y94">
        <v>2013</v>
      </c>
      <c r="Z94" t="s">
        <v>366</v>
      </c>
    </row>
    <row r="95" spans="1:26">
      <c r="A95" t="s">
        <v>200</v>
      </c>
      <c r="B95" t="s">
        <v>105</v>
      </c>
      <c r="C95" t="s">
        <v>105</v>
      </c>
      <c r="D95" t="s">
        <v>105</v>
      </c>
      <c r="E95" t="s">
        <v>105</v>
      </c>
      <c r="F95" t="s">
        <v>354</v>
      </c>
      <c r="G95" t="s">
        <v>355</v>
      </c>
      <c r="H95" t="s">
        <v>356</v>
      </c>
      <c r="I95" t="s">
        <v>357</v>
      </c>
      <c r="J95" t="s">
        <v>105</v>
      </c>
      <c r="K95">
        <v>8410</v>
      </c>
      <c r="L95" t="s">
        <v>105</v>
      </c>
      <c r="M95" t="s">
        <v>105</v>
      </c>
      <c r="N95" t="s">
        <v>358</v>
      </c>
      <c r="O95" t="s">
        <v>359</v>
      </c>
      <c r="P95" t="s">
        <v>360</v>
      </c>
      <c r="Q95" t="s">
        <v>361</v>
      </c>
      <c r="R95" t="s">
        <v>105</v>
      </c>
      <c r="S95" t="s">
        <v>375</v>
      </c>
      <c r="T95" t="s">
        <v>369</v>
      </c>
      <c r="U95" t="s">
        <v>370</v>
      </c>
      <c r="V95" s="21">
        <v>41306</v>
      </c>
      <c r="W95" s="21">
        <v>41322</v>
      </c>
      <c r="X95" s="21" t="s">
        <v>74</v>
      </c>
      <c r="Y95">
        <v>2013</v>
      </c>
      <c r="Z95" t="s">
        <v>366</v>
      </c>
    </row>
    <row r="96" spans="1:26">
      <c r="A96" t="s">
        <v>201</v>
      </c>
      <c r="B96" t="s">
        <v>105</v>
      </c>
      <c r="C96" t="s">
        <v>105</v>
      </c>
      <c r="D96" t="s">
        <v>105</v>
      </c>
      <c r="E96" t="s">
        <v>105</v>
      </c>
      <c r="F96" t="s">
        <v>354</v>
      </c>
      <c r="G96" t="s">
        <v>355</v>
      </c>
      <c r="H96" t="s">
        <v>356</v>
      </c>
      <c r="I96" t="s">
        <v>357</v>
      </c>
      <c r="J96" t="s">
        <v>105</v>
      </c>
      <c r="K96">
        <v>8410</v>
      </c>
      <c r="L96" t="s">
        <v>105</v>
      </c>
      <c r="M96" t="s">
        <v>105</v>
      </c>
      <c r="N96" t="s">
        <v>358</v>
      </c>
      <c r="O96" t="s">
        <v>359</v>
      </c>
      <c r="P96" t="s">
        <v>360</v>
      </c>
      <c r="Q96" t="s">
        <v>361</v>
      </c>
      <c r="R96" t="s">
        <v>105</v>
      </c>
      <c r="S96" t="s">
        <v>375</v>
      </c>
      <c r="T96" t="s">
        <v>369</v>
      </c>
      <c r="U96" t="s">
        <v>370</v>
      </c>
      <c r="V96" s="21">
        <v>41334</v>
      </c>
      <c r="W96" s="21">
        <v>41350</v>
      </c>
      <c r="X96" s="21" t="s">
        <v>74</v>
      </c>
      <c r="Y96">
        <v>2013</v>
      </c>
      <c r="Z96" t="s">
        <v>366</v>
      </c>
    </row>
    <row r="97" spans="1:26">
      <c r="A97" t="s">
        <v>202</v>
      </c>
      <c r="B97" t="s">
        <v>105</v>
      </c>
      <c r="C97" t="s">
        <v>105</v>
      </c>
      <c r="D97" t="s">
        <v>105</v>
      </c>
      <c r="E97" t="s">
        <v>105</v>
      </c>
      <c r="F97" t="s">
        <v>354</v>
      </c>
      <c r="G97" t="s">
        <v>355</v>
      </c>
      <c r="H97" t="s">
        <v>356</v>
      </c>
      <c r="I97" t="s">
        <v>357</v>
      </c>
      <c r="J97" t="s">
        <v>105</v>
      </c>
      <c r="K97">
        <v>8410</v>
      </c>
      <c r="L97" t="s">
        <v>105</v>
      </c>
      <c r="M97" t="s">
        <v>105</v>
      </c>
      <c r="N97" t="s">
        <v>358</v>
      </c>
      <c r="O97" t="s">
        <v>359</v>
      </c>
      <c r="P97" t="s">
        <v>360</v>
      </c>
      <c r="Q97" t="s">
        <v>361</v>
      </c>
      <c r="R97" t="s">
        <v>105</v>
      </c>
      <c r="S97" t="s">
        <v>375</v>
      </c>
      <c r="T97" t="s">
        <v>369</v>
      </c>
      <c r="U97" t="s">
        <v>370</v>
      </c>
      <c r="V97" s="21">
        <v>41365</v>
      </c>
      <c r="W97" s="21">
        <v>41378</v>
      </c>
      <c r="X97" s="21" t="s">
        <v>71</v>
      </c>
      <c r="Y97">
        <v>2013</v>
      </c>
      <c r="Z97" t="s">
        <v>106</v>
      </c>
    </row>
    <row r="98" spans="1:26">
      <c r="A98" t="s">
        <v>203</v>
      </c>
      <c r="B98" t="s">
        <v>105</v>
      </c>
      <c r="C98" t="s">
        <v>105</v>
      </c>
      <c r="D98" t="s">
        <v>105</v>
      </c>
      <c r="E98" t="s">
        <v>105</v>
      </c>
      <c r="F98" t="s">
        <v>354</v>
      </c>
      <c r="G98" t="s">
        <v>355</v>
      </c>
      <c r="H98" t="s">
        <v>356</v>
      </c>
      <c r="I98" t="s">
        <v>357</v>
      </c>
      <c r="J98" t="s">
        <v>105</v>
      </c>
      <c r="K98">
        <v>8410</v>
      </c>
      <c r="L98" t="s">
        <v>105</v>
      </c>
      <c r="M98" t="s">
        <v>105</v>
      </c>
      <c r="N98" t="s">
        <v>358</v>
      </c>
      <c r="O98" t="s">
        <v>359</v>
      </c>
      <c r="P98" t="s">
        <v>360</v>
      </c>
      <c r="Q98" t="s">
        <v>361</v>
      </c>
      <c r="R98" t="s">
        <v>105</v>
      </c>
      <c r="S98" t="s">
        <v>375</v>
      </c>
      <c r="T98" t="s">
        <v>369</v>
      </c>
      <c r="U98" t="s">
        <v>370</v>
      </c>
      <c r="V98" s="21">
        <v>41395</v>
      </c>
      <c r="W98" s="21">
        <v>41413</v>
      </c>
      <c r="X98" s="21" t="s">
        <v>71</v>
      </c>
      <c r="Y98">
        <v>2013</v>
      </c>
      <c r="Z98" t="s">
        <v>106</v>
      </c>
    </row>
    <row r="99" spans="1:26">
      <c r="A99" t="s">
        <v>204</v>
      </c>
      <c r="B99" t="s">
        <v>105</v>
      </c>
      <c r="C99" t="s">
        <v>105</v>
      </c>
      <c r="D99" t="s">
        <v>105</v>
      </c>
      <c r="E99" t="s">
        <v>105</v>
      </c>
      <c r="F99" t="s">
        <v>354</v>
      </c>
      <c r="G99" t="s">
        <v>355</v>
      </c>
      <c r="H99" t="s">
        <v>356</v>
      </c>
      <c r="I99" t="s">
        <v>357</v>
      </c>
      <c r="J99" t="s">
        <v>105</v>
      </c>
      <c r="K99">
        <v>8410</v>
      </c>
      <c r="L99" t="s">
        <v>105</v>
      </c>
      <c r="M99" t="s">
        <v>105</v>
      </c>
      <c r="N99" t="s">
        <v>358</v>
      </c>
      <c r="O99" t="s">
        <v>359</v>
      </c>
      <c r="P99" t="s">
        <v>360</v>
      </c>
      <c r="Q99" t="s">
        <v>361</v>
      </c>
      <c r="R99" t="s">
        <v>105</v>
      </c>
      <c r="S99" t="s">
        <v>375</v>
      </c>
      <c r="T99" t="s">
        <v>369</v>
      </c>
      <c r="U99" t="s">
        <v>370</v>
      </c>
      <c r="V99" s="21">
        <v>41426</v>
      </c>
      <c r="W99" s="21">
        <v>41441</v>
      </c>
      <c r="X99" s="21" t="s">
        <v>71</v>
      </c>
      <c r="Y99">
        <v>2013</v>
      </c>
      <c r="Z99" t="s">
        <v>106</v>
      </c>
    </row>
    <row r="100" spans="1:26">
      <c r="A100" t="s">
        <v>205</v>
      </c>
      <c r="B100" t="s">
        <v>105</v>
      </c>
      <c r="C100" t="s">
        <v>105</v>
      </c>
      <c r="D100" t="s">
        <v>105</v>
      </c>
      <c r="E100" t="s">
        <v>105</v>
      </c>
      <c r="F100" t="s">
        <v>354</v>
      </c>
      <c r="G100" t="s">
        <v>355</v>
      </c>
      <c r="H100" t="s">
        <v>356</v>
      </c>
      <c r="I100" t="s">
        <v>357</v>
      </c>
      <c r="J100" t="s">
        <v>105</v>
      </c>
      <c r="K100">
        <v>8410</v>
      </c>
      <c r="L100" t="s">
        <v>105</v>
      </c>
      <c r="M100" t="s">
        <v>105</v>
      </c>
      <c r="N100" t="s">
        <v>358</v>
      </c>
      <c r="O100" t="s">
        <v>359</v>
      </c>
      <c r="P100" t="s">
        <v>360</v>
      </c>
      <c r="Q100" t="s">
        <v>361</v>
      </c>
      <c r="R100" t="s">
        <v>105</v>
      </c>
      <c r="S100" t="s">
        <v>375</v>
      </c>
      <c r="T100" t="s">
        <v>369</v>
      </c>
      <c r="U100" t="s">
        <v>370</v>
      </c>
      <c r="V100" s="21">
        <v>41456</v>
      </c>
      <c r="W100" s="21">
        <v>41469</v>
      </c>
      <c r="X100" s="21" t="s">
        <v>72</v>
      </c>
      <c r="Y100">
        <v>2013</v>
      </c>
      <c r="Z100" t="s">
        <v>109</v>
      </c>
    </row>
    <row r="101" spans="1:26">
      <c r="A101" t="s">
        <v>206</v>
      </c>
      <c r="B101" t="s">
        <v>105</v>
      </c>
      <c r="C101" t="s">
        <v>105</v>
      </c>
      <c r="D101" t="s">
        <v>105</v>
      </c>
      <c r="E101" t="s">
        <v>105</v>
      </c>
      <c r="F101" t="s">
        <v>354</v>
      </c>
      <c r="G101" t="s">
        <v>355</v>
      </c>
      <c r="H101" t="s">
        <v>356</v>
      </c>
      <c r="I101" t="s">
        <v>357</v>
      </c>
      <c r="J101" t="s">
        <v>105</v>
      </c>
      <c r="K101">
        <v>8410</v>
      </c>
      <c r="L101" t="s">
        <v>105</v>
      </c>
      <c r="M101" t="s">
        <v>105</v>
      </c>
      <c r="N101" t="s">
        <v>358</v>
      </c>
      <c r="O101" t="s">
        <v>359</v>
      </c>
      <c r="P101" t="s">
        <v>360</v>
      </c>
      <c r="Q101" t="s">
        <v>361</v>
      </c>
      <c r="R101" t="s">
        <v>105</v>
      </c>
      <c r="S101" t="s">
        <v>375</v>
      </c>
      <c r="T101" t="s">
        <v>369</v>
      </c>
      <c r="U101" t="s">
        <v>370</v>
      </c>
      <c r="V101" s="21">
        <v>41487</v>
      </c>
      <c r="W101" s="21">
        <v>41504</v>
      </c>
      <c r="X101" s="21" t="s">
        <v>72</v>
      </c>
      <c r="Y101">
        <v>2013</v>
      </c>
      <c r="Z101" t="s">
        <v>109</v>
      </c>
    </row>
    <row r="102" spans="1:26">
      <c r="A102" t="s">
        <v>207</v>
      </c>
      <c r="B102" t="s">
        <v>105</v>
      </c>
      <c r="C102" t="s">
        <v>105</v>
      </c>
      <c r="D102" t="s">
        <v>105</v>
      </c>
      <c r="E102" t="s">
        <v>105</v>
      </c>
      <c r="F102" t="s">
        <v>354</v>
      </c>
      <c r="G102" t="s">
        <v>355</v>
      </c>
      <c r="H102" t="s">
        <v>356</v>
      </c>
      <c r="I102" t="s">
        <v>357</v>
      </c>
      <c r="J102" t="s">
        <v>105</v>
      </c>
      <c r="K102">
        <v>8410</v>
      </c>
      <c r="L102" t="s">
        <v>105</v>
      </c>
      <c r="M102" t="s">
        <v>105</v>
      </c>
      <c r="N102" t="s">
        <v>358</v>
      </c>
      <c r="O102" t="s">
        <v>359</v>
      </c>
      <c r="P102" t="s">
        <v>360</v>
      </c>
      <c r="Q102" t="s">
        <v>361</v>
      </c>
      <c r="R102" t="s">
        <v>105</v>
      </c>
      <c r="S102" t="s">
        <v>375</v>
      </c>
      <c r="T102" t="s">
        <v>369</v>
      </c>
      <c r="U102" t="s">
        <v>370</v>
      </c>
      <c r="V102" s="21">
        <v>41518</v>
      </c>
      <c r="W102" s="21">
        <v>41532</v>
      </c>
      <c r="X102" s="21" t="s">
        <v>72</v>
      </c>
      <c r="Y102">
        <v>2013</v>
      </c>
      <c r="Z102" t="s">
        <v>109</v>
      </c>
    </row>
    <row r="103" spans="1:26">
      <c r="A103" t="s">
        <v>208</v>
      </c>
      <c r="B103" t="s">
        <v>105</v>
      </c>
      <c r="C103" t="s">
        <v>105</v>
      </c>
      <c r="D103" t="s">
        <v>105</v>
      </c>
      <c r="E103" t="s">
        <v>105</v>
      </c>
      <c r="F103" t="s">
        <v>354</v>
      </c>
      <c r="G103" t="s">
        <v>355</v>
      </c>
      <c r="H103" t="s">
        <v>356</v>
      </c>
      <c r="I103" t="s">
        <v>357</v>
      </c>
      <c r="J103" t="s">
        <v>105</v>
      </c>
      <c r="K103">
        <v>8410</v>
      </c>
      <c r="L103" t="s">
        <v>105</v>
      </c>
      <c r="M103" t="s">
        <v>105</v>
      </c>
      <c r="N103" t="s">
        <v>358</v>
      </c>
      <c r="O103" t="s">
        <v>359</v>
      </c>
      <c r="P103" t="s">
        <v>360</v>
      </c>
      <c r="Q103" t="s">
        <v>361</v>
      </c>
      <c r="R103" t="s">
        <v>105</v>
      </c>
      <c r="S103" t="s">
        <v>375</v>
      </c>
      <c r="T103" t="s">
        <v>369</v>
      </c>
      <c r="U103" t="s">
        <v>370</v>
      </c>
      <c r="V103" s="21">
        <v>41548</v>
      </c>
      <c r="W103" s="21">
        <v>41560</v>
      </c>
      <c r="X103" s="21" t="s">
        <v>73</v>
      </c>
      <c r="Y103">
        <v>2013</v>
      </c>
      <c r="Z103" t="s">
        <v>353</v>
      </c>
    </row>
    <row r="104" spans="1:26">
      <c r="A104" t="s">
        <v>209</v>
      </c>
      <c r="B104" t="s">
        <v>105</v>
      </c>
      <c r="C104" t="s">
        <v>105</v>
      </c>
      <c r="D104" t="s">
        <v>105</v>
      </c>
      <c r="E104" t="s">
        <v>105</v>
      </c>
      <c r="F104" t="s">
        <v>354</v>
      </c>
      <c r="G104" t="s">
        <v>355</v>
      </c>
      <c r="H104" t="s">
        <v>356</v>
      </c>
      <c r="I104" t="s">
        <v>357</v>
      </c>
      <c r="J104" t="s">
        <v>105</v>
      </c>
      <c r="K104">
        <v>8410</v>
      </c>
      <c r="L104" t="s">
        <v>105</v>
      </c>
      <c r="M104" t="s">
        <v>105</v>
      </c>
      <c r="N104" t="s">
        <v>358</v>
      </c>
      <c r="O104" t="s">
        <v>359</v>
      </c>
      <c r="P104" t="s">
        <v>360</v>
      </c>
      <c r="Q104" t="s">
        <v>361</v>
      </c>
      <c r="R104" t="s">
        <v>105</v>
      </c>
      <c r="S104" t="s">
        <v>375</v>
      </c>
      <c r="T104" t="s">
        <v>369</v>
      </c>
      <c r="U104" t="s">
        <v>370</v>
      </c>
      <c r="V104" s="21">
        <v>41579</v>
      </c>
      <c r="W104" s="21">
        <v>41595</v>
      </c>
      <c r="X104" s="21" t="s">
        <v>73</v>
      </c>
      <c r="Y104">
        <v>2013</v>
      </c>
      <c r="Z104" t="s">
        <v>353</v>
      </c>
    </row>
    <row r="105" spans="1:26">
      <c r="A105" t="s">
        <v>210</v>
      </c>
      <c r="B105" t="s">
        <v>105</v>
      </c>
      <c r="C105" t="s">
        <v>105</v>
      </c>
      <c r="D105" t="s">
        <v>105</v>
      </c>
      <c r="E105" t="s">
        <v>105</v>
      </c>
      <c r="F105" t="s">
        <v>354</v>
      </c>
      <c r="G105" t="s">
        <v>355</v>
      </c>
      <c r="H105" t="s">
        <v>356</v>
      </c>
      <c r="I105" t="s">
        <v>357</v>
      </c>
      <c r="J105" t="s">
        <v>105</v>
      </c>
      <c r="K105">
        <v>8410</v>
      </c>
      <c r="L105" t="s">
        <v>105</v>
      </c>
      <c r="M105" t="s">
        <v>105</v>
      </c>
      <c r="N105" t="s">
        <v>358</v>
      </c>
      <c r="O105" t="s">
        <v>359</v>
      </c>
      <c r="P105" t="s">
        <v>360</v>
      </c>
      <c r="Q105" t="s">
        <v>361</v>
      </c>
      <c r="R105" t="s">
        <v>105</v>
      </c>
      <c r="S105" t="s">
        <v>375</v>
      </c>
      <c r="T105" t="s">
        <v>369</v>
      </c>
      <c r="U105" t="s">
        <v>370</v>
      </c>
      <c r="V105" s="21">
        <v>41609</v>
      </c>
      <c r="W105" s="21">
        <v>41623</v>
      </c>
      <c r="X105" s="21" t="s">
        <v>73</v>
      </c>
      <c r="Y105">
        <v>2013</v>
      </c>
      <c r="Z105" t="s">
        <v>353</v>
      </c>
    </row>
    <row r="106" spans="1:26">
      <c r="A106" t="s">
        <v>211</v>
      </c>
      <c r="B106" t="s">
        <v>105</v>
      </c>
      <c r="C106" t="s">
        <v>105</v>
      </c>
      <c r="D106" t="s">
        <v>105</v>
      </c>
      <c r="E106" t="s">
        <v>105</v>
      </c>
      <c r="F106" t="s">
        <v>354</v>
      </c>
      <c r="G106" t="s">
        <v>355</v>
      </c>
      <c r="H106" t="s">
        <v>356</v>
      </c>
      <c r="I106" t="s">
        <v>357</v>
      </c>
      <c r="J106" t="s">
        <v>105</v>
      </c>
      <c r="K106">
        <v>8410</v>
      </c>
      <c r="L106" t="s">
        <v>105</v>
      </c>
      <c r="M106" t="s">
        <v>105</v>
      </c>
      <c r="N106" t="s">
        <v>358</v>
      </c>
      <c r="O106" t="s">
        <v>359</v>
      </c>
      <c r="P106" t="s">
        <v>360</v>
      </c>
      <c r="Q106" t="s">
        <v>361</v>
      </c>
      <c r="R106" t="s">
        <v>105</v>
      </c>
      <c r="S106" t="s">
        <v>375</v>
      </c>
      <c r="T106" t="s">
        <v>371</v>
      </c>
      <c r="U106" t="s">
        <v>372</v>
      </c>
      <c r="V106" s="21">
        <v>41244</v>
      </c>
      <c r="W106" s="21">
        <v>41259</v>
      </c>
      <c r="X106" s="21" t="s">
        <v>73</v>
      </c>
      <c r="Y106">
        <v>2012</v>
      </c>
      <c r="Z106" t="s">
        <v>365</v>
      </c>
    </row>
    <row r="107" spans="1:26">
      <c r="A107" t="s">
        <v>212</v>
      </c>
      <c r="B107" t="s">
        <v>105</v>
      </c>
      <c r="C107" t="s">
        <v>105</v>
      </c>
      <c r="D107" t="s">
        <v>105</v>
      </c>
      <c r="E107" t="s">
        <v>105</v>
      </c>
      <c r="F107" t="s">
        <v>354</v>
      </c>
      <c r="G107" t="s">
        <v>355</v>
      </c>
      <c r="H107" t="s">
        <v>356</v>
      </c>
      <c r="I107" t="s">
        <v>357</v>
      </c>
      <c r="J107" t="s">
        <v>105</v>
      </c>
      <c r="K107">
        <v>8410</v>
      </c>
      <c r="L107" t="s">
        <v>105</v>
      </c>
      <c r="M107" t="s">
        <v>105</v>
      </c>
      <c r="N107" t="s">
        <v>358</v>
      </c>
      <c r="O107" t="s">
        <v>359</v>
      </c>
      <c r="P107" t="s">
        <v>360</v>
      </c>
      <c r="Q107" t="s">
        <v>361</v>
      </c>
      <c r="R107" t="s">
        <v>105</v>
      </c>
      <c r="S107" t="s">
        <v>375</v>
      </c>
      <c r="T107" t="s">
        <v>371</v>
      </c>
      <c r="U107" t="s">
        <v>372</v>
      </c>
      <c r="V107" s="21">
        <v>41275</v>
      </c>
      <c r="W107" s="21">
        <v>41287</v>
      </c>
      <c r="X107" s="21" t="s">
        <v>74</v>
      </c>
      <c r="Y107">
        <v>2013</v>
      </c>
      <c r="Z107" t="s">
        <v>366</v>
      </c>
    </row>
    <row r="108" spans="1:26">
      <c r="A108" t="s">
        <v>213</v>
      </c>
      <c r="B108" t="s">
        <v>105</v>
      </c>
      <c r="C108" t="s">
        <v>105</v>
      </c>
      <c r="D108" t="s">
        <v>105</v>
      </c>
      <c r="E108" t="s">
        <v>105</v>
      </c>
      <c r="F108" t="s">
        <v>354</v>
      </c>
      <c r="G108" t="s">
        <v>355</v>
      </c>
      <c r="H108" t="s">
        <v>356</v>
      </c>
      <c r="I108" t="s">
        <v>357</v>
      </c>
      <c r="J108" t="s">
        <v>105</v>
      </c>
      <c r="K108">
        <v>8410</v>
      </c>
      <c r="L108" t="s">
        <v>105</v>
      </c>
      <c r="M108" t="s">
        <v>105</v>
      </c>
      <c r="N108" t="s">
        <v>358</v>
      </c>
      <c r="O108" t="s">
        <v>359</v>
      </c>
      <c r="P108" t="s">
        <v>360</v>
      </c>
      <c r="Q108" t="s">
        <v>361</v>
      </c>
      <c r="R108" t="s">
        <v>105</v>
      </c>
      <c r="S108" t="s">
        <v>375</v>
      </c>
      <c r="T108" t="s">
        <v>371</v>
      </c>
      <c r="U108" t="s">
        <v>372</v>
      </c>
      <c r="V108" s="21">
        <v>41306</v>
      </c>
      <c r="W108" s="21">
        <v>41322</v>
      </c>
      <c r="X108" s="21" t="s">
        <v>74</v>
      </c>
      <c r="Y108">
        <v>2013</v>
      </c>
      <c r="Z108" t="s">
        <v>366</v>
      </c>
    </row>
    <row r="109" spans="1:26">
      <c r="A109" t="s">
        <v>214</v>
      </c>
      <c r="B109" t="s">
        <v>105</v>
      </c>
      <c r="C109" t="s">
        <v>105</v>
      </c>
      <c r="D109" t="s">
        <v>105</v>
      </c>
      <c r="E109" t="s">
        <v>105</v>
      </c>
      <c r="F109" t="s">
        <v>354</v>
      </c>
      <c r="G109" t="s">
        <v>355</v>
      </c>
      <c r="H109" t="s">
        <v>356</v>
      </c>
      <c r="I109" t="s">
        <v>357</v>
      </c>
      <c r="J109" t="s">
        <v>105</v>
      </c>
      <c r="K109">
        <v>8410</v>
      </c>
      <c r="L109" t="s">
        <v>105</v>
      </c>
      <c r="M109" t="s">
        <v>105</v>
      </c>
      <c r="N109" t="s">
        <v>358</v>
      </c>
      <c r="O109" t="s">
        <v>359</v>
      </c>
      <c r="P109" t="s">
        <v>360</v>
      </c>
      <c r="Q109" t="s">
        <v>361</v>
      </c>
      <c r="R109" t="s">
        <v>105</v>
      </c>
      <c r="S109" t="s">
        <v>375</v>
      </c>
      <c r="T109" t="s">
        <v>371</v>
      </c>
      <c r="U109" t="s">
        <v>372</v>
      </c>
      <c r="V109" s="21">
        <v>41334</v>
      </c>
      <c r="W109" s="21">
        <v>41350</v>
      </c>
      <c r="X109" s="21" t="s">
        <v>74</v>
      </c>
      <c r="Y109">
        <v>2013</v>
      </c>
      <c r="Z109" t="s">
        <v>366</v>
      </c>
    </row>
    <row r="110" spans="1:26">
      <c r="A110" t="s">
        <v>215</v>
      </c>
      <c r="B110" t="s">
        <v>105</v>
      </c>
      <c r="C110" t="s">
        <v>105</v>
      </c>
      <c r="D110" t="s">
        <v>105</v>
      </c>
      <c r="E110" t="s">
        <v>105</v>
      </c>
      <c r="F110" t="s">
        <v>354</v>
      </c>
      <c r="G110" t="s">
        <v>355</v>
      </c>
      <c r="H110" t="s">
        <v>356</v>
      </c>
      <c r="I110" t="s">
        <v>357</v>
      </c>
      <c r="J110" t="s">
        <v>105</v>
      </c>
      <c r="K110">
        <v>8410</v>
      </c>
      <c r="L110" t="s">
        <v>105</v>
      </c>
      <c r="M110" t="s">
        <v>105</v>
      </c>
      <c r="N110" t="s">
        <v>358</v>
      </c>
      <c r="O110" t="s">
        <v>359</v>
      </c>
      <c r="P110" t="s">
        <v>360</v>
      </c>
      <c r="Q110" t="s">
        <v>361</v>
      </c>
      <c r="R110" t="s">
        <v>105</v>
      </c>
      <c r="S110" t="s">
        <v>375</v>
      </c>
      <c r="T110" t="s">
        <v>371</v>
      </c>
      <c r="U110" t="s">
        <v>372</v>
      </c>
      <c r="V110" s="21">
        <v>41365</v>
      </c>
      <c r="W110" s="21">
        <v>41378</v>
      </c>
      <c r="X110" s="21" t="s">
        <v>71</v>
      </c>
      <c r="Y110">
        <v>2013</v>
      </c>
      <c r="Z110" t="s">
        <v>106</v>
      </c>
    </row>
    <row r="111" spans="1:26">
      <c r="A111" t="s">
        <v>216</v>
      </c>
      <c r="B111" t="s">
        <v>105</v>
      </c>
      <c r="C111" t="s">
        <v>105</v>
      </c>
      <c r="D111" t="s">
        <v>105</v>
      </c>
      <c r="E111" t="s">
        <v>105</v>
      </c>
      <c r="F111" t="s">
        <v>354</v>
      </c>
      <c r="G111" t="s">
        <v>355</v>
      </c>
      <c r="H111" t="s">
        <v>356</v>
      </c>
      <c r="I111" t="s">
        <v>357</v>
      </c>
      <c r="J111" t="s">
        <v>105</v>
      </c>
      <c r="K111">
        <v>8410</v>
      </c>
      <c r="L111" t="s">
        <v>105</v>
      </c>
      <c r="M111" t="s">
        <v>105</v>
      </c>
      <c r="N111" t="s">
        <v>358</v>
      </c>
      <c r="O111" t="s">
        <v>359</v>
      </c>
      <c r="P111" t="s">
        <v>360</v>
      </c>
      <c r="Q111" t="s">
        <v>361</v>
      </c>
      <c r="R111" t="s">
        <v>105</v>
      </c>
      <c r="S111" t="s">
        <v>375</v>
      </c>
      <c r="T111" t="s">
        <v>371</v>
      </c>
      <c r="U111" t="s">
        <v>372</v>
      </c>
      <c r="V111" s="21">
        <v>41395</v>
      </c>
      <c r="W111" s="21">
        <v>41413</v>
      </c>
      <c r="X111" s="21" t="s">
        <v>71</v>
      </c>
      <c r="Y111">
        <v>2013</v>
      </c>
      <c r="Z111" t="s">
        <v>106</v>
      </c>
    </row>
    <row r="112" spans="1:26">
      <c r="A112" t="s">
        <v>217</v>
      </c>
      <c r="B112" t="s">
        <v>105</v>
      </c>
      <c r="C112" t="s">
        <v>105</v>
      </c>
      <c r="D112" t="s">
        <v>105</v>
      </c>
      <c r="E112" t="s">
        <v>105</v>
      </c>
      <c r="F112" t="s">
        <v>354</v>
      </c>
      <c r="G112" t="s">
        <v>355</v>
      </c>
      <c r="H112" t="s">
        <v>356</v>
      </c>
      <c r="I112" t="s">
        <v>357</v>
      </c>
      <c r="J112" t="s">
        <v>105</v>
      </c>
      <c r="K112">
        <v>8410</v>
      </c>
      <c r="L112" t="s">
        <v>105</v>
      </c>
      <c r="M112" t="s">
        <v>105</v>
      </c>
      <c r="N112" t="s">
        <v>358</v>
      </c>
      <c r="O112" t="s">
        <v>359</v>
      </c>
      <c r="P112" t="s">
        <v>360</v>
      </c>
      <c r="Q112" t="s">
        <v>361</v>
      </c>
      <c r="R112" t="s">
        <v>105</v>
      </c>
      <c r="S112" t="s">
        <v>375</v>
      </c>
      <c r="T112" t="s">
        <v>371</v>
      </c>
      <c r="U112" t="s">
        <v>372</v>
      </c>
      <c r="V112" s="21">
        <v>41426</v>
      </c>
      <c r="W112" s="21">
        <v>41441</v>
      </c>
      <c r="X112" s="21" t="s">
        <v>71</v>
      </c>
      <c r="Y112">
        <v>2013</v>
      </c>
      <c r="Z112" t="s">
        <v>106</v>
      </c>
    </row>
    <row r="113" spans="1:26">
      <c r="A113" t="s">
        <v>218</v>
      </c>
      <c r="B113" t="s">
        <v>105</v>
      </c>
      <c r="C113" t="s">
        <v>105</v>
      </c>
      <c r="D113" t="s">
        <v>105</v>
      </c>
      <c r="E113" t="s">
        <v>105</v>
      </c>
      <c r="F113" t="s">
        <v>354</v>
      </c>
      <c r="G113" t="s">
        <v>355</v>
      </c>
      <c r="H113" t="s">
        <v>356</v>
      </c>
      <c r="I113" t="s">
        <v>357</v>
      </c>
      <c r="J113" t="s">
        <v>105</v>
      </c>
      <c r="K113">
        <v>8410</v>
      </c>
      <c r="L113" t="s">
        <v>105</v>
      </c>
      <c r="M113" t="s">
        <v>105</v>
      </c>
      <c r="N113" t="s">
        <v>358</v>
      </c>
      <c r="O113" t="s">
        <v>359</v>
      </c>
      <c r="P113" t="s">
        <v>360</v>
      </c>
      <c r="Q113" t="s">
        <v>361</v>
      </c>
      <c r="R113" t="s">
        <v>105</v>
      </c>
      <c r="S113" t="s">
        <v>375</v>
      </c>
      <c r="T113" t="s">
        <v>371</v>
      </c>
      <c r="U113" t="s">
        <v>372</v>
      </c>
      <c r="V113" s="21">
        <v>41456</v>
      </c>
      <c r="W113" s="21">
        <v>41469</v>
      </c>
      <c r="X113" s="21" t="s">
        <v>72</v>
      </c>
      <c r="Y113">
        <v>2013</v>
      </c>
      <c r="Z113" t="s">
        <v>109</v>
      </c>
    </row>
    <row r="114" spans="1:26">
      <c r="A114" t="s">
        <v>219</v>
      </c>
      <c r="B114" t="s">
        <v>105</v>
      </c>
      <c r="C114" t="s">
        <v>105</v>
      </c>
      <c r="D114" t="s">
        <v>105</v>
      </c>
      <c r="E114" t="s">
        <v>105</v>
      </c>
      <c r="F114" t="s">
        <v>354</v>
      </c>
      <c r="G114" t="s">
        <v>355</v>
      </c>
      <c r="H114" t="s">
        <v>356</v>
      </c>
      <c r="I114" t="s">
        <v>357</v>
      </c>
      <c r="J114" t="s">
        <v>105</v>
      </c>
      <c r="K114">
        <v>8410</v>
      </c>
      <c r="L114" t="s">
        <v>105</v>
      </c>
      <c r="M114" t="s">
        <v>105</v>
      </c>
      <c r="N114" t="s">
        <v>358</v>
      </c>
      <c r="O114" t="s">
        <v>359</v>
      </c>
      <c r="P114" t="s">
        <v>360</v>
      </c>
      <c r="Q114" t="s">
        <v>361</v>
      </c>
      <c r="R114" t="s">
        <v>105</v>
      </c>
      <c r="S114" t="s">
        <v>375</v>
      </c>
      <c r="T114" t="s">
        <v>371</v>
      </c>
      <c r="U114" t="s">
        <v>372</v>
      </c>
      <c r="V114" s="21">
        <v>41487</v>
      </c>
      <c r="W114" s="21">
        <v>41504</v>
      </c>
      <c r="X114" s="21" t="s">
        <v>72</v>
      </c>
      <c r="Y114">
        <v>2013</v>
      </c>
      <c r="Z114" t="s">
        <v>109</v>
      </c>
    </row>
    <row r="115" spans="1:26">
      <c r="A115" t="s">
        <v>220</v>
      </c>
      <c r="B115" t="s">
        <v>105</v>
      </c>
      <c r="C115" t="s">
        <v>105</v>
      </c>
      <c r="D115" t="s">
        <v>105</v>
      </c>
      <c r="E115" t="s">
        <v>105</v>
      </c>
      <c r="F115" t="s">
        <v>354</v>
      </c>
      <c r="G115" t="s">
        <v>355</v>
      </c>
      <c r="H115" t="s">
        <v>356</v>
      </c>
      <c r="I115" t="s">
        <v>357</v>
      </c>
      <c r="J115" t="s">
        <v>105</v>
      </c>
      <c r="K115">
        <v>8410</v>
      </c>
      <c r="L115" t="s">
        <v>105</v>
      </c>
      <c r="M115" t="s">
        <v>105</v>
      </c>
      <c r="N115" t="s">
        <v>358</v>
      </c>
      <c r="O115" t="s">
        <v>359</v>
      </c>
      <c r="P115" t="s">
        <v>360</v>
      </c>
      <c r="Q115" t="s">
        <v>361</v>
      </c>
      <c r="R115" t="s">
        <v>105</v>
      </c>
      <c r="S115" t="s">
        <v>375</v>
      </c>
      <c r="T115" t="s">
        <v>371</v>
      </c>
      <c r="U115" t="s">
        <v>372</v>
      </c>
      <c r="V115" s="21">
        <v>41518</v>
      </c>
      <c r="W115" s="21">
        <v>41532</v>
      </c>
      <c r="X115" s="21" t="s">
        <v>72</v>
      </c>
      <c r="Y115">
        <v>2013</v>
      </c>
      <c r="Z115" t="s">
        <v>109</v>
      </c>
    </row>
    <row r="116" spans="1:26">
      <c r="A116" t="s">
        <v>221</v>
      </c>
      <c r="B116" t="s">
        <v>105</v>
      </c>
      <c r="C116" t="s">
        <v>105</v>
      </c>
      <c r="D116" t="s">
        <v>105</v>
      </c>
      <c r="E116" t="s">
        <v>105</v>
      </c>
      <c r="F116" t="s">
        <v>354</v>
      </c>
      <c r="G116" t="s">
        <v>355</v>
      </c>
      <c r="H116" t="s">
        <v>356</v>
      </c>
      <c r="I116" t="s">
        <v>357</v>
      </c>
      <c r="J116" t="s">
        <v>105</v>
      </c>
      <c r="K116">
        <v>8410</v>
      </c>
      <c r="L116" t="s">
        <v>105</v>
      </c>
      <c r="M116" t="s">
        <v>105</v>
      </c>
      <c r="N116" t="s">
        <v>358</v>
      </c>
      <c r="O116" t="s">
        <v>359</v>
      </c>
      <c r="P116" t="s">
        <v>360</v>
      </c>
      <c r="Q116" t="s">
        <v>361</v>
      </c>
      <c r="R116" t="s">
        <v>105</v>
      </c>
      <c r="S116" t="s">
        <v>375</v>
      </c>
      <c r="T116" t="s">
        <v>371</v>
      </c>
      <c r="U116" t="s">
        <v>372</v>
      </c>
      <c r="V116" s="21">
        <v>41548</v>
      </c>
      <c r="W116" s="21">
        <v>41560</v>
      </c>
      <c r="X116" s="21" t="s">
        <v>73</v>
      </c>
      <c r="Y116">
        <v>2013</v>
      </c>
      <c r="Z116" t="s">
        <v>353</v>
      </c>
    </row>
    <row r="117" spans="1:26">
      <c r="A117" t="s">
        <v>222</v>
      </c>
      <c r="B117" t="s">
        <v>105</v>
      </c>
      <c r="C117" t="s">
        <v>105</v>
      </c>
      <c r="D117" t="s">
        <v>105</v>
      </c>
      <c r="E117" t="s">
        <v>105</v>
      </c>
      <c r="F117" t="s">
        <v>354</v>
      </c>
      <c r="G117" t="s">
        <v>355</v>
      </c>
      <c r="H117" t="s">
        <v>356</v>
      </c>
      <c r="I117" t="s">
        <v>357</v>
      </c>
      <c r="J117" t="s">
        <v>105</v>
      </c>
      <c r="K117">
        <v>8410</v>
      </c>
      <c r="L117" t="s">
        <v>105</v>
      </c>
      <c r="M117" t="s">
        <v>105</v>
      </c>
      <c r="N117" t="s">
        <v>358</v>
      </c>
      <c r="O117" t="s">
        <v>359</v>
      </c>
      <c r="P117" t="s">
        <v>360</v>
      </c>
      <c r="Q117" t="s">
        <v>361</v>
      </c>
      <c r="R117" t="s">
        <v>105</v>
      </c>
      <c r="S117" t="s">
        <v>375</v>
      </c>
      <c r="T117" t="s">
        <v>371</v>
      </c>
      <c r="U117" t="s">
        <v>372</v>
      </c>
      <c r="V117" s="21">
        <v>41579</v>
      </c>
      <c r="W117" s="21">
        <v>41595</v>
      </c>
      <c r="X117" s="21" t="s">
        <v>73</v>
      </c>
      <c r="Y117">
        <v>2013</v>
      </c>
      <c r="Z117" t="s">
        <v>353</v>
      </c>
    </row>
    <row r="118" spans="1:26">
      <c r="A118" t="s">
        <v>223</v>
      </c>
      <c r="B118" t="s">
        <v>105</v>
      </c>
      <c r="C118" t="s">
        <v>105</v>
      </c>
      <c r="D118" t="s">
        <v>105</v>
      </c>
      <c r="E118" t="s">
        <v>105</v>
      </c>
      <c r="F118" t="s">
        <v>354</v>
      </c>
      <c r="G118" t="s">
        <v>355</v>
      </c>
      <c r="H118" t="s">
        <v>356</v>
      </c>
      <c r="I118" t="s">
        <v>357</v>
      </c>
      <c r="J118" t="s">
        <v>105</v>
      </c>
      <c r="K118">
        <v>8410</v>
      </c>
      <c r="L118" t="s">
        <v>105</v>
      </c>
      <c r="M118" t="s">
        <v>105</v>
      </c>
      <c r="N118" t="s">
        <v>358</v>
      </c>
      <c r="O118" t="s">
        <v>359</v>
      </c>
      <c r="P118" t="s">
        <v>360</v>
      </c>
      <c r="Q118" t="s">
        <v>361</v>
      </c>
      <c r="R118" t="s">
        <v>105</v>
      </c>
      <c r="S118" t="s">
        <v>375</v>
      </c>
      <c r="T118" t="s">
        <v>371</v>
      </c>
      <c r="U118" t="s">
        <v>372</v>
      </c>
      <c r="V118" s="21">
        <v>41609</v>
      </c>
      <c r="W118" s="21">
        <v>41623</v>
      </c>
      <c r="X118" s="21" t="s">
        <v>73</v>
      </c>
      <c r="Y118">
        <v>2013</v>
      </c>
      <c r="Z118" t="s">
        <v>353</v>
      </c>
    </row>
    <row r="119" spans="1:26">
      <c r="A119" t="s">
        <v>224</v>
      </c>
      <c r="B119" t="s">
        <v>105</v>
      </c>
      <c r="C119" t="s">
        <v>105</v>
      </c>
      <c r="D119" t="s">
        <v>105</v>
      </c>
      <c r="E119" t="s">
        <v>105</v>
      </c>
      <c r="F119" t="s">
        <v>354</v>
      </c>
      <c r="G119" t="s">
        <v>355</v>
      </c>
      <c r="H119" t="s">
        <v>378</v>
      </c>
      <c r="I119" t="s">
        <v>379</v>
      </c>
      <c r="J119" t="s">
        <v>105</v>
      </c>
      <c r="K119">
        <v>7086</v>
      </c>
      <c r="L119" t="s">
        <v>105</v>
      </c>
      <c r="M119" t="s">
        <v>105</v>
      </c>
      <c r="N119" t="s">
        <v>358</v>
      </c>
      <c r="O119" t="s">
        <v>359</v>
      </c>
      <c r="P119" t="s">
        <v>380</v>
      </c>
      <c r="Q119" t="s">
        <v>381</v>
      </c>
      <c r="R119" t="s">
        <v>105</v>
      </c>
      <c r="S119" t="s">
        <v>382</v>
      </c>
      <c r="T119" t="s">
        <v>383</v>
      </c>
      <c r="U119" t="s">
        <v>384</v>
      </c>
      <c r="V119" s="21">
        <v>41244</v>
      </c>
      <c r="W119" s="21">
        <v>41259</v>
      </c>
      <c r="X119" s="21" t="s">
        <v>73</v>
      </c>
      <c r="Y119">
        <v>2012</v>
      </c>
      <c r="Z119" t="s">
        <v>365</v>
      </c>
    </row>
    <row r="120" spans="1:26">
      <c r="A120" t="s">
        <v>225</v>
      </c>
      <c r="B120" t="s">
        <v>105</v>
      </c>
      <c r="C120" t="s">
        <v>105</v>
      </c>
      <c r="D120" t="s">
        <v>105</v>
      </c>
      <c r="E120" t="s">
        <v>105</v>
      </c>
      <c r="F120" t="s">
        <v>354</v>
      </c>
      <c r="G120" t="s">
        <v>355</v>
      </c>
      <c r="H120" t="s">
        <v>378</v>
      </c>
      <c r="I120" t="s">
        <v>379</v>
      </c>
      <c r="J120" t="s">
        <v>105</v>
      </c>
      <c r="K120">
        <v>7086</v>
      </c>
      <c r="L120" t="s">
        <v>105</v>
      </c>
      <c r="M120" t="s">
        <v>105</v>
      </c>
      <c r="N120" t="s">
        <v>358</v>
      </c>
      <c r="O120" t="s">
        <v>359</v>
      </c>
      <c r="P120" t="s">
        <v>380</v>
      </c>
      <c r="Q120" t="s">
        <v>381</v>
      </c>
      <c r="R120" t="s">
        <v>105</v>
      </c>
      <c r="S120" t="s">
        <v>382</v>
      </c>
      <c r="T120" t="s">
        <v>383</v>
      </c>
      <c r="U120" t="s">
        <v>384</v>
      </c>
      <c r="V120" s="21">
        <v>41275</v>
      </c>
      <c r="W120" s="21">
        <v>41287</v>
      </c>
      <c r="X120" s="21" t="s">
        <v>74</v>
      </c>
      <c r="Y120">
        <v>2013</v>
      </c>
      <c r="Z120" t="s">
        <v>366</v>
      </c>
    </row>
    <row r="121" spans="1:26">
      <c r="A121" t="s">
        <v>226</v>
      </c>
      <c r="B121" t="s">
        <v>105</v>
      </c>
      <c r="C121" t="s">
        <v>105</v>
      </c>
      <c r="D121" t="s">
        <v>105</v>
      </c>
      <c r="E121" t="s">
        <v>105</v>
      </c>
      <c r="F121" t="s">
        <v>354</v>
      </c>
      <c r="G121" t="s">
        <v>355</v>
      </c>
      <c r="H121" t="s">
        <v>378</v>
      </c>
      <c r="I121" t="s">
        <v>379</v>
      </c>
      <c r="J121" t="s">
        <v>105</v>
      </c>
      <c r="K121">
        <v>7086</v>
      </c>
      <c r="L121" t="s">
        <v>105</v>
      </c>
      <c r="M121" t="s">
        <v>105</v>
      </c>
      <c r="N121" t="s">
        <v>358</v>
      </c>
      <c r="O121" t="s">
        <v>359</v>
      </c>
      <c r="P121" t="s">
        <v>380</v>
      </c>
      <c r="Q121" t="s">
        <v>381</v>
      </c>
      <c r="R121" t="s">
        <v>105</v>
      </c>
      <c r="S121" t="s">
        <v>382</v>
      </c>
      <c r="T121" t="s">
        <v>383</v>
      </c>
      <c r="U121" t="s">
        <v>384</v>
      </c>
      <c r="V121" s="21">
        <v>41306</v>
      </c>
      <c r="W121" s="21">
        <v>41322</v>
      </c>
      <c r="X121" s="21" t="s">
        <v>74</v>
      </c>
      <c r="Y121">
        <v>2013</v>
      </c>
      <c r="Z121" t="s">
        <v>366</v>
      </c>
    </row>
    <row r="122" spans="1:26">
      <c r="A122" t="s">
        <v>227</v>
      </c>
      <c r="B122" t="s">
        <v>105</v>
      </c>
      <c r="C122" t="s">
        <v>105</v>
      </c>
      <c r="D122" t="s">
        <v>105</v>
      </c>
      <c r="E122" t="s">
        <v>105</v>
      </c>
      <c r="F122" t="s">
        <v>354</v>
      </c>
      <c r="G122" t="s">
        <v>355</v>
      </c>
      <c r="H122" t="s">
        <v>378</v>
      </c>
      <c r="I122" t="s">
        <v>379</v>
      </c>
      <c r="J122" t="s">
        <v>105</v>
      </c>
      <c r="K122">
        <v>7086</v>
      </c>
      <c r="L122" t="s">
        <v>105</v>
      </c>
      <c r="M122" t="s">
        <v>105</v>
      </c>
      <c r="N122" t="s">
        <v>358</v>
      </c>
      <c r="O122" t="s">
        <v>359</v>
      </c>
      <c r="P122" t="s">
        <v>380</v>
      </c>
      <c r="Q122" t="s">
        <v>381</v>
      </c>
      <c r="R122" t="s">
        <v>105</v>
      </c>
      <c r="S122" t="s">
        <v>382</v>
      </c>
      <c r="T122" t="s">
        <v>383</v>
      </c>
      <c r="U122" t="s">
        <v>384</v>
      </c>
      <c r="V122" s="21">
        <v>41334</v>
      </c>
      <c r="W122" s="21">
        <v>41350</v>
      </c>
      <c r="X122" s="21" t="s">
        <v>74</v>
      </c>
      <c r="Y122">
        <v>2013</v>
      </c>
      <c r="Z122" t="s">
        <v>366</v>
      </c>
    </row>
    <row r="123" spans="1:26">
      <c r="A123" t="s">
        <v>228</v>
      </c>
      <c r="B123" t="s">
        <v>105</v>
      </c>
      <c r="C123" t="s">
        <v>105</v>
      </c>
      <c r="D123" t="s">
        <v>105</v>
      </c>
      <c r="E123" t="s">
        <v>105</v>
      </c>
      <c r="F123" t="s">
        <v>354</v>
      </c>
      <c r="G123" t="s">
        <v>355</v>
      </c>
      <c r="H123" t="s">
        <v>378</v>
      </c>
      <c r="I123" t="s">
        <v>379</v>
      </c>
      <c r="J123" t="s">
        <v>105</v>
      </c>
      <c r="K123">
        <v>7086</v>
      </c>
      <c r="L123" t="s">
        <v>105</v>
      </c>
      <c r="M123" t="s">
        <v>105</v>
      </c>
      <c r="N123" t="s">
        <v>358</v>
      </c>
      <c r="O123" t="s">
        <v>359</v>
      </c>
      <c r="P123" t="s">
        <v>380</v>
      </c>
      <c r="Q123" t="s">
        <v>381</v>
      </c>
      <c r="R123" t="s">
        <v>105</v>
      </c>
      <c r="S123" t="s">
        <v>382</v>
      </c>
      <c r="T123" t="s">
        <v>383</v>
      </c>
      <c r="U123" t="s">
        <v>384</v>
      </c>
      <c r="V123" s="21">
        <v>41365</v>
      </c>
      <c r="W123" s="21">
        <v>41378</v>
      </c>
      <c r="X123" s="21" t="s">
        <v>71</v>
      </c>
      <c r="Y123">
        <v>2013</v>
      </c>
      <c r="Z123" t="s">
        <v>106</v>
      </c>
    </row>
    <row r="124" spans="1:26">
      <c r="A124" t="s">
        <v>229</v>
      </c>
      <c r="B124" t="s">
        <v>105</v>
      </c>
      <c r="C124" t="s">
        <v>105</v>
      </c>
      <c r="D124" t="s">
        <v>105</v>
      </c>
      <c r="E124" t="s">
        <v>105</v>
      </c>
      <c r="F124" t="s">
        <v>354</v>
      </c>
      <c r="G124" t="s">
        <v>355</v>
      </c>
      <c r="H124" t="s">
        <v>378</v>
      </c>
      <c r="I124" t="s">
        <v>379</v>
      </c>
      <c r="J124" t="s">
        <v>105</v>
      </c>
      <c r="K124">
        <v>7086</v>
      </c>
      <c r="L124" t="s">
        <v>105</v>
      </c>
      <c r="M124" t="s">
        <v>105</v>
      </c>
      <c r="N124" t="s">
        <v>358</v>
      </c>
      <c r="O124" t="s">
        <v>359</v>
      </c>
      <c r="P124" t="s">
        <v>380</v>
      </c>
      <c r="Q124" t="s">
        <v>381</v>
      </c>
      <c r="R124" t="s">
        <v>105</v>
      </c>
      <c r="S124" t="s">
        <v>382</v>
      </c>
      <c r="T124" t="s">
        <v>383</v>
      </c>
      <c r="U124" t="s">
        <v>384</v>
      </c>
      <c r="V124" s="21">
        <v>41395</v>
      </c>
      <c r="W124" s="21">
        <v>41413</v>
      </c>
      <c r="X124" s="21" t="s">
        <v>71</v>
      </c>
      <c r="Y124">
        <v>2013</v>
      </c>
      <c r="Z124" t="s">
        <v>106</v>
      </c>
    </row>
    <row r="125" spans="1:26">
      <c r="A125" t="s">
        <v>230</v>
      </c>
      <c r="B125" t="s">
        <v>105</v>
      </c>
      <c r="C125" t="s">
        <v>105</v>
      </c>
      <c r="D125" t="s">
        <v>105</v>
      </c>
      <c r="E125" t="s">
        <v>105</v>
      </c>
      <c r="F125" t="s">
        <v>354</v>
      </c>
      <c r="G125" t="s">
        <v>355</v>
      </c>
      <c r="H125" t="s">
        <v>378</v>
      </c>
      <c r="I125" t="s">
        <v>379</v>
      </c>
      <c r="J125" t="s">
        <v>105</v>
      </c>
      <c r="K125">
        <v>7086</v>
      </c>
      <c r="L125" t="s">
        <v>105</v>
      </c>
      <c r="M125" t="s">
        <v>105</v>
      </c>
      <c r="N125" t="s">
        <v>358</v>
      </c>
      <c r="O125" t="s">
        <v>359</v>
      </c>
      <c r="P125" t="s">
        <v>380</v>
      </c>
      <c r="Q125" t="s">
        <v>381</v>
      </c>
      <c r="R125" t="s">
        <v>105</v>
      </c>
      <c r="S125" t="s">
        <v>382</v>
      </c>
      <c r="T125" t="s">
        <v>383</v>
      </c>
      <c r="U125" t="s">
        <v>384</v>
      </c>
      <c r="V125" s="21">
        <v>41426</v>
      </c>
      <c r="W125" s="21">
        <v>41441</v>
      </c>
      <c r="X125" s="21" t="s">
        <v>71</v>
      </c>
      <c r="Y125">
        <v>2013</v>
      </c>
      <c r="Z125" t="s">
        <v>106</v>
      </c>
    </row>
    <row r="126" spans="1:26">
      <c r="A126" t="s">
        <v>231</v>
      </c>
      <c r="B126" t="s">
        <v>105</v>
      </c>
      <c r="C126" t="s">
        <v>105</v>
      </c>
      <c r="D126" t="s">
        <v>105</v>
      </c>
      <c r="E126" t="s">
        <v>105</v>
      </c>
      <c r="F126" t="s">
        <v>354</v>
      </c>
      <c r="G126" t="s">
        <v>355</v>
      </c>
      <c r="H126" t="s">
        <v>378</v>
      </c>
      <c r="I126" t="s">
        <v>379</v>
      </c>
      <c r="J126" t="s">
        <v>105</v>
      </c>
      <c r="K126">
        <v>7086</v>
      </c>
      <c r="L126" t="s">
        <v>105</v>
      </c>
      <c r="M126" t="s">
        <v>105</v>
      </c>
      <c r="N126" t="s">
        <v>358</v>
      </c>
      <c r="O126" t="s">
        <v>359</v>
      </c>
      <c r="P126" t="s">
        <v>380</v>
      </c>
      <c r="Q126" t="s">
        <v>381</v>
      </c>
      <c r="R126" t="s">
        <v>105</v>
      </c>
      <c r="S126" t="s">
        <v>382</v>
      </c>
      <c r="T126" t="s">
        <v>383</v>
      </c>
      <c r="U126" t="s">
        <v>384</v>
      </c>
      <c r="V126" s="21">
        <v>41456</v>
      </c>
      <c r="W126" s="21">
        <v>41469</v>
      </c>
      <c r="X126" s="21" t="s">
        <v>72</v>
      </c>
      <c r="Y126">
        <v>2013</v>
      </c>
      <c r="Z126" t="s">
        <v>109</v>
      </c>
    </row>
    <row r="127" spans="1:26">
      <c r="A127" t="s">
        <v>232</v>
      </c>
      <c r="B127" t="s">
        <v>105</v>
      </c>
      <c r="C127" t="s">
        <v>105</v>
      </c>
      <c r="D127" t="s">
        <v>105</v>
      </c>
      <c r="E127" t="s">
        <v>105</v>
      </c>
      <c r="F127" t="s">
        <v>354</v>
      </c>
      <c r="G127" t="s">
        <v>355</v>
      </c>
      <c r="H127" t="s">
        <v>378</v>
      </c>
      <c r="I127" t="s">
        <v>379</v>
      </c>
      <c r="J127" t="s">
        <v>105</v>
      </c>
      <c r="K127">
        <v>7086</v>
      </c>
      <c r="L127" t="s">
        <v>105</v>
      </c>
      <c r="M127" t="s">
        <v>105</v>
      </c>
      <c r="N127" t="s">
        <v>358</v>
      </c>
      <c r="O127" t="s">
        <v>359</v>
      </c>
      <c r="P127" t="s">
        <v>380</v>
      </c>
      <c r="Q127" t="s">
        <v>381</v>
      </c>
      <c r="R127" t="s">
        <v>105</v>
      </c>
      <c r="S127" t="s">
        <v>382</v>
      </c>
      <c r="T127" t="s">
        <v>383</v>
      </c>
      <c r="U127" t="s">
        <v>384</v>
      </c>
      <c r="V127" s="21">
        <v>41487</v>
      </c>
      <c r="W127" s="21">
        <v>41504</v>
      </c>
      <c r="X127" s="21" t="s">
        <v>72</v>
      </c>
      <c r="Y127">
        <v>2013</v>
      </c>
      <c r="Z127" t="s">
        <v>109</v>
      </c>
    </row>
    <row r="128" spans="1:26">
      <c r="A128" t="s">
        <v>233</v>
      </c>
      <c r="B128" t="s">
        <v>105</v>
      </c>
      <c r="C128" t="s">
        <v>105</v>
      </c>
      <c r="D128" t="s">
        <v>105</v>
      </c>
      <c r="E128" t="s">
        <v>105</v>
      </c>
      <c r="F128" t="s">
        <v>354</v>
      </c>
      <c r="G128" t="s">
        <v>355</v>
      </c>
      <c r="H128" t="s">
        <v>378</v>
      </c>
      <c r="I128" t="s">
        <v>379</v>
      </c>
      <c r="J128" t="s">
        <v>105</v>
      </c>
      <c r="K128">
        <v>7086</v>
      </c>
      <c r="L128" t="s">
        <v>105</v>
      </c>
      <c r="M128" t="s">
        <v>105</v>
      </c>
      <c r="N128" t="s">
        <v>358</v>
      </c>
      <c r="O128" t="s">
        <v>359</v>
      </c>
      <c r="P128" t="s">
        <v>380</v>
      </c>
      <c r="Q128" t="s">
        <v>381</v>
      </c>
      <c r="R128" t="s">
        <v>105</v>
      </c>
      <c r="S128" t="s">
        <v>382</v>
      </c>
      <c r="T128" t="s">
        <v>383</v>
      </c>
      <c r="U128" t="s">
        <v>384</v>
      </c>
      <c r="V128" s="21">
        <v>41518</v>
      </c>
      <c r="W128" s="21">
        <v>41532</v>
      </c>
      <c r="X128" s="21" t="s">
        <v>72</v>
      </c>
      <c r="Y128">
        <v>2013</v>
      </c>
      <c r="Z128" t="s">
        <v>109</v>
      </c>
    </row>
    <row r="129" spans="1:26">
      <c r="A129" t="s">
        <v>234</v>
      </c>
      <c r="B129" t="s">
        <v>105</v>
      </c>
      <c r="C129" t="s">
        <v>105</v>
      </c>
      <c r="D129" t="s">
        <v>105</v>
      </c>
      <c r="E129" t="s">
        <v>105</v>
      </c>
      <c r="F129" t="s">
        <v>354</v>
      </c>
      <c r="G129" t="s">
        <v>355</v>
      </c>
      <c r="H129" t="s">
        <v>378</v>
      </c>
      <c r="I129" t="s">
        <v>379</v>
      </c>
      <c r="J129" t="s">
        <v>105</v>
      </c>
      <c r="K129">
        <v>7086</v>
      </c>
      <c r="L129" t="s">
        <v>105</v>
      </c>
      <c r="M129" t="s">
        <v>105</v>
      </c>
      <c r="N129" t="s">
        <v>358</v>
      </c>
      <c r="O129" t="s">
        <v>359</v>
      </c>
      <c r="P129" t="s">
        <v>380</v>
      </c>
      <c r="Q129" t="s">
        <v>381</v>
      </c>
      <c r="R129" t="s">
        <v>105</v>
      </c>
      <c r="S129" t="s">
        <v>382</v>
      </c>
      <c r="T129" t="s">
        <v>383</v>
      </c>
      <c r="U129" t="s">
        <v>384</v>
      </c>
      <c r="V129" s="21">
        <v>41548</v>
      </c>
      <c r="W129" s="21">
        <v>41560</v>
      </c>
      <c r="X129" s="21" t="s">
        <v>73</v>
      </c>
      <c r="Y129">
        <v>2013</v>
      </c>
      <c r="Z129" t="s">
        <v>353</v>
      </c>
    </row>
    <row r="130" spans="1:26">
      <c r="A130" t="s">
        <v>235</v>
      </c>
      <c r="B130" t="s">
        <v>105</v>
      </c>
      <c r="C130" t="s">
        <v>105</v>
      </c>
      <c r="D130" t="s">
        <v>105</v>
      </c>
      <c r="E130" t="s">
        <v>105</v>
      </c>
      <c r="F130" t="s">
        <v>354</v>
      </c>
      <c r="G130" t="s">
        <v>355</v>
      </c>
      <c r="H130" t="s">
        <v>378</v>
      </c>
      <c r="I130" t="s">
        <v>379</v>
      </c>
      <c r="J130" t="s">
        <v>105</v>
      </c>
      <c r="K130">
        <v>7086</v>
      </c>
      <c r="L130" t="s">
        <v>105</v>
      </c>
      <c r="M130" t="s">
        <v>105</v>
      </c>
      <c r="N130" t="s">
        <v>358</v>
      </c>
      <c r="O130" t="s">
        <v>359</v>
      </c>
      <c r="P130" t="s">
        <v>380</v>
      </c>
      <c r="Q130" t="s">
        <v>381</v>
      </c>
      <c r="R130" t="s">
        <v>105</v>
      </c>
      <c r="S130" t="s">
        <v>382</v>
      </c>
      <c r="T130" t="s">
        <v>383</v>
      </c>
      <c r="U130" t="s">
        <v>384</v>
      </c>
      <c r="V130" s="21">
        <v>41579</v>
      </c>
      <c r="W130" s="21">
        <v>41595</v>
      </c>
      <c r="X130" s="21" t="s">
        <v>73</v>
      </c>
      <c r="Y130">
        <v>2013</v>
      </c>
      <c r="Z130" t="s">
        <v>353</v>
      </c>
    </row>
    <row r="131" spans="1:26">
      <c r="A131" t="s">
        <v>236</v>
      </c>
      <c r="B131" t="s">
        <v>105</v>
      </c>
      <c r="C131" t="s">
        <v>105</v>
      </c>
      <c r="D131" t="s">
        <v>105</v>
      </c>
      <c r="E131" t="s">
        <v>105</v>
      </c>
      <c r="F131" t="s">
        <v>354</v>
      </c>
      <c r="G131" t="s">
        <v>355</v>
      </c>
      <c r="H131" t="s">
        <v>378</v>
      </c>
      <c r="I131" t="s">
        <v>379</v>
      </c>
      <c r="J131" t="s">
        <v>105</v>
      </c>
      <c r="K131">
        <v>7086</v>
      </c>
      <c r="L131" t="s">
        <v>105</v>
      </c>
      <c r="M131" t="s">
        <v>105</v>
      </c>
      <c r="N131" t="s">
        <v>358</v>
      </c>
      <c r="O131" t="s">
        <v>359</v>
      </c>
      <c r="P131" t="s">
        <v>380</v>
      </c>
      <c r="Q131" t="s">
        <v>381</v>
      </c>
      <c r="R131" t="s">
        <v>105</v>
      </c>
      <c r="S131" t="s">
        <v>382</v>
      </c>
      <c r="T131" t="s">
        <v>383</v>
      </c>
      <c r="U131" t="s">
        <v>384</v>
      </c>
      <c r="V131" s="21">
        <v>41609</v>
      </c>
      <c r="W131" s="21">
        <v>41623</v>
      </c>
      <c r="X131" s="21" t="s">
        <v>73</v>
      </c>
      <c r="Y131">
        <v>2013</v>
      </c>
      <c r="Z131" t="s">
        <v>353</v>
      </c>
    </row>
    <row r="132" spans="1:26">
      <c r="A132" t="s">
        <v>237</v>
      </c>
      <c r="B132" t="s">
        <v>105</v>
      </c>
      <c r="C132" t="s">
        <v>105</v>
      </c>
      <c r="D132" t="s">
        <v>105</v>
      </c>
      <c r="E132" t="s">
        <v>105</v>
      </c>
      <c r="F132" t="s">
        <v>354</v>
      </c>
      <c r="G132" t="s">
        <v>355</v>
      </c>
      <c r="H132" t="s">
        <v>378</v>
      </c>
      <c r="I132" t="s">
        <v>379</v>
      </c>
      <c r="J132" t="s">
        <v>105</v>
      </c>
      <c r="K132">
        <v>7086</v>
      </c>
      <c r="L132" t="s">
        <v>105</v>
      </c>
      <c r="M132" t="s">
        <v>105</v>
      </c>
      <c r="N132" t="s">
        <v>358</v>
      </c>
      <c r="O132" t="s">
        <v>359</v>
      </c>
      <c r="P132" t="s">
        <v>380</v>
      </c>
      <c r="Q132" t="s">
        <v>381</v>
      </c>
      <c r="R132" t="s">
        <v>105</v>
      </c>
      <c r="S132" t="s">
        <v>382</v>
      </c>
      <c r="T132" t="s">
        <v>385</v>
      </c>
      <c r="U132" t="s">
        <v>386</v>
      </c>
      <c r="V132" s="21">
        <v>41244</v>
      </c>
      <c r="W132" s="21">
        <v>41259</v>
      </c>
      <c r="X132" s="21" t="s">
        <v>73</v>
      </c>
      <c r="Y132">
        <v>2012</v>
      </c>
      <c r="Z132" t="s">
        <v>365</v>
      </c>
    </row>
    <row r="133" spans="1:26">
      <c r="A133" t="s">
        <v>238</v>
      </c>
      <c r="B133" t="s">
        <v>105</v>
      </c>
      <c r="C133" t="s">
        <v>105</v>
      </c>
      <c r="D133" t="s">
        <v>105</v>
      </c>
      <c r="E133" t="s">
        <v>105</v>
      </c>
      <c r="F133" t="s">
        <v>354</v>
      </c>
      <c r="G133" t="s">
        <v>355</v>
      </c>
      <c r="H133" t="s">
        <v>378</v>
      </c>
      <c r="I133" t="s">
        <v>379</v>
      </c>
      <c r="J133" t="s">
        <v>105</v>
      </c>
      <c r="K133">
        <v>7086</v>
      </c>
      <c r="L133" t="s">
        <v>105</v>
      </c>
      <c r="M133" t="s">
        <v>105</v>
      </c>
      <c r="N133" t="s">
        <v>358</v>
      </c>
      <c r="O133" t="s">
        <v>359</v>
      </c>
      <c r="P133" t="s">
        <v>380</v>
      </c>
      <c r="Q133" t="s">
        <v>381</v>
      </c>
      <c r="R133" t="s">
        <v>105</v>
      </c>
      <c r="S133" t="s">
        <v>382</v>
      </c>
      <c r="T133" t="s">
        <v>385</v>
      </c>
      <c r="U133" t="s">
        <v>386</v>
      </c>
      <c r="V133" s="21">
        <v>41275</v>
      </c>
      <c r="W133" s="21">
        <v>41287</v>
      </c>
      <c r="X133" s="21" t="s">
        <v>74</v>
      </c>
      <c r="Y133">
        <v>2013</v>
      </c>
      <c r="Z133" t="s">
        <v>366</v>
      </c>
    </row>
    <row r="134" spans="1:26">
      <c r="A134" t="s">
        <v>239</v>
      </c>
      <c r="B134" t="s">
        <v>105</v>
      </c>
      <c r="C134" t="s">
        <v>105</v>
      </c>
      <c r="D134" t="s">
        <v>105</v>
      </c>
      <c r="E134" t="s">
        <v>105</v>
      </c>
      <c r="F134" t="s">
        <v>354</v>
      </c>
      <c r="G134" t="s">
        <v>355</v>
      </c>
      <c r="H134" t="s">
        <v>378</v>
      </c>
      <c r="I134" t="s">
        <v>379</v>
      </c>
      <c r="J134" t="s">
        <v>105</v>
      </c>
      <c r="K134">
        <v>7086</v>
      </c>
      <c r="L134" t="s">
        <v>105</v>
      </c>
      <c r="M134" t="s">
        <v>105</v>
      </c>
      <c r="N134" t="s">
        <v>358</v>
      </c>
      <c r="O134" t="s">
        <v>359</v>
      </c>
      <c r="P134" t="s">
        <v>380</v>
      </c>
      <c r="Q134" t="s">
        <v>381</v>
      </c>
      <c r="R134" t="s">
        <v>105</v>
      </c>
      <c r="S134" t="s">
        <v>382</v>
      </c>
      <c r="T134" t="s">
        <v>385</v>
      </c>
      <c r="U134" t="s">
        <v>386</v>
      </c>
      <c r="V134" s="21">
        <v>41306</v>
      </c>
      <c r="W134" s="21">
        <v>41322</v>
      </c>
      <c r="X134" s="21" t="s">
        <v>74</v>
      </c>
      <c r="Y134">
        <v>2013</v>
      </c>
      <c r="Z134" t="s">
        <v>366</v>
      </c>
    </row>
    <row r="135" spans="1:26">
      <c r="A135" t="s">
        <v>240</v>
      </c>
      <c r="B135" t="s">
        <v>105</v>
      </c>
      <c r="C135" t="s">
        <v>105</v>
      </c>
      <c r="D135" t="s">
        <v>105</v>
      </c>
      <c r="E135" t="s">
        <v>105</v>
      </c>
      <c r="F135" t="s">
        <v>354</v>
      </c>
      <c r="G135" t="s">
        <v>355</v>
      </c>
      <c r="H135" t="s">
        <v>378</v>
      </c>
      <c r="I135" t="s">
        <v>379</v>
      </c>
      <c r="J135" t="s">
        <v>105</v>
      </c>
      <c r="K135">
        <v>7086</v>
      </c>
      <c r="L135" t="s">
        <v>105</v>
      </c>
      <c r="M135" t="s">
        <v>105</v>
      </c>
      <c r="N135" t="s">
        <v>358</v>
      </c>
      <c r="O135" t="s">
        <v>359</v>
      </c>
      <c r="P135" t="s">
        <v>380</v>
      </c>
      <c r="Q135" t="s">
        <v>381</v>
      </c>
      <c r="R135" t="s">
        <v>105</v>
      </c>
      <c r="S135" t="s">
        <v>382</v>
      </c>
      <c r="T135" t="s">
        <v>385</v>
      </c>
      <c r="U135" t="s">
        <v>386</v>
      </c>
      <c r="V135" s="21">
        <v>41334</v>
      </c>
      <c r="W135" s="21">
        <v>41350</v>
      </c>
      <c r="X135" s="21" t="s">
        <v>74</v>
      </c>
      <c r="Y135">
        <v>2013</v>
      </c>
      <c r="Z135" t="s">
        <v>366</v>
      </c>
    </row>
    <row r="136" spans="1:26">
      <c r="A136" t="s">
        <v>241</v>
      </c>
      <c r="B136" t="s">
        <v>105</v>
      </c>
      <c r="C136" t="s">
        <v>105</v>
      </c>
      <c r="D136" t="s">
        <v>105</v>
      </c>
      <c r="E136" t="s">
        <v>105</v>
      </c>
      <c r="F136" t="s">
        <v>354</v>
      </c>
      <c r="G136" t="s">
        <v>355</v>
      </c>
      <c r="H136" t="s">
        <v>378</v>
      </c>
      <c r="I136" t="s">
        <v>379</v>
      </c>
      <c r="J136" t="s">
        <v>105</v>
      </c>
      <c r="K136">
        <v>7086</v>
      </c>
      <c r="L136" t="s">
        <v>105</v>
      </c>
      <c r="M136" t="s">
        <v>105</v>
      </c>
      <c r="N136" t="s">
        <v>358</v>
      </c>
      <c r="O136" t="s">
        <v>359</v>
      </c>
      <c r="P136" t="s">
        <v>380</v>
      </c>
      <c r="Q136" t="s">
        <v>381</v>
      </c>
      <c r="R136" t="s">
        <v>105</v>
      </c>
      <c r="S136" t="s">
        <v>382</v>
      </c>
      <c r="T136" t="s">
        <v>385</v>
      </c>
      <c r="U136" t="s">
        <v>386</v>
      </c>
      <c r="V136" s="21">
        <v>41365</v>
      </c>
      <c r="W136" s="21">
        <v>41378</v>
      </c>
      <c r="X136" s="21" t="s">
        <v>71</v>
      </c>
      <c r="Y136">
        <v>2013</v>
      </c>
      <c r="Z136" t="s">
        <v>106</v>
      </c>
    </row>
    <row r="137" spans="1:26">
      <c r="A137" t="s">
        <v>242</v>
      </c>
      <c r="B137" t="s">
        <v>105</v>
      </c>
      <c r="C137" t="s">
        <v>105</v>
      </c>
      <c r="D137" t="s">
        <v>105</v>
      </c>
      <c r="E137" t="s">
        <v>105</v>
      </c>
      <c r="F137" t="s">
        <v>354</v>
      </c>
      <c r="G137" t="s">
        <v>355</v>
      </c>
      <c r="H137" t="s">
        <v>378</v>
      </c>
      <c r="I137" t="s">
        <v>379</v>
      </c>
      <c r="J137" t="s">
        <v>105</v>
      </c>
      <c r="K137">
        <v>7086</v>
      </c>
      <c r="L137" t="s">
        <v>105</v>
      </c>
      <c r="M137" t="s">
        <v>105</v>
      </c>
      <c r="N137" t="s">
        <v>358</v>
      </c>
      <c r="O137" t="s">
        <v>359</v>
      </c>
      <c r="P137" t="s">
        <v>380</v>
      </c>
      <c r="Q137" t="s">
        <v>381</v>
      </c>
      <c r="R137" t="s">
        <v>105</v>
      </c>
      <c r="S137" t="s">
        <v>382</v>
      </c>
      <c r="T137" t="s">
        <v>385</v>
      </c>
      <c r="U137" t="s">
        <v>386</v>
      </c>
      <c r="V137" s="21">
        <v>41395</v>
      </c>
      <c r="W137" s="21">
        <v>41413</v>
      </c>
      <c r="X137" s="21" t="s">
        <v>71</v>
      </c>
      <c r="Y137">
        <v>2013</v>
      </c>
      <c r="Z137" t="s">
        <v>106</v>
      </c>
    </row>
    <row r="138" spans="1:26">
      <c r="A138" t="s">
        <v>243</v>
      </c>
      <c r="B138" t="s">
        <v>105</v>
      </c>
      <c r="C138" t="s">
        <v>105</v>
      </c>
      <c r="D138" t="s">
        <v>105</v>
      </c>
      <c r="E138" t="s">
        <v>105</v>
      </c>
      <c r="F138" t="s">
        <v>354</v>
      </c>
      <c r="G138" t="s">
        <v>355</v>
      </c>
      <c r="H138" t="s">
        <v>378</v>
      </c>
      <c r="I138" t="s">
        <v>379</v>
      </c>
      <c r="J138" t="s">
        <v>105</v>
      </c>
      <c r="K138">
        <v>7086</v>
      </c>
      <c r="L138" t="s">
        <v>105</v>
      </c>
      <c r="M138" t="s">
        <v>105</v>
      </c>
      <c r="N138" t="s">
        <v>358</v>
      </c>
      <c r="O138" t="s">
        <v>359</v>
      </c>
      <c r="P138" t="s">
        <v>380</v>
      </c>
      <c r="Q138" t="s">
        <v>381</v>
      </c>
      <c r="R138" t="s">
        <v>105</v>
      </c>
      <c r="S138" t="s">
        <v>382</v>
      </c>
      <c r="T138" t="s">
        <v>385</v>
      </c>
      <c r="U138" t="s">
        <v>386</v>
      </c>
      <c r="V138" s="21">
        <v>41426</v>
      </c>
      <c r="W138" s="21">
        <v>41441</v>
      </c>
      <c r="X138" s="21" t="s">
        <v>71</v>
      </c>
      <c r="Y138">
        <v>2013</v>
      </c>
      <c r="Z138" t="s">
        <v>106</v>
      </c>
    </row>
    <row r="139" spans="1:26">
      <c r="A139" t="s">
        <v>244</v>
      </c>
      <c r="B139" t="s">
        <v>105</v>
      </c>
      <c r="C139" t="s">
        <v>105</v>
      </c>
      <c r="D139" t="s">
        <v>105</v>
      </c>
      <c r="E139" t="s">
        <v>105</v>
      </c>
      <c r="F139" t="s">
        <v>354</v>
      </c>
      <c r="G139" t="s">
        <v>355</v>
      </c>
      <c r="H139" t="s">
        <v>378</v>
      </c>
      <c r="I139" t="s">
        <v>379</v>
      </c>
      <c r="J139" t="s">
        <v>105</v>
      </c>
      <c r="K139">
        <v>7086</v>
      </c>
      <c r="L139" t="s">
        <v>105</v>
      </c>
      <c r="M139" t="s">
        <v>105</v>
      </c>
      <c r="N139" t="s">
        <v>358</v>
      </c>
      <c r="O139" t="s">
        <v>359</v>
      </c>
      <c r="P139" t="s">
        <v>380</v>
      </c>
      <c r="Q139" t="s">
        <v>381</v>
      </c>
      <c r="R139" t="s">
        <v>105</v>
      </c>
      <c r="S139" t="s">
        <v>382</v>
      </c>
      <c r="T139" t="s">
        <v>385</v>
      </c>
      <c r="U139" t="s">
        <v>386</v>
      </c>
      <c r="V139" s="21">
        <v>41456</v>
      </c>
      <c r="W139" s="21">
        <v>41469</v>
      </c>
      <c r="X139" s="21" t="s">
        <v>72</v>
      </c>
      <c r="Y139">
        <v>2013</v>
      </c>
      <c r="Z139" t="s">
        <v>109</v>
      </c>
    </row>
    <row r="140" spans="1:26">
      <c r="A140" t="s">
        <v>245</v>
      </c>
      <c r="B140" t="s">
        <v>105</v>
      </c>
      <c r="C140" t="s">
        <v>105</v>
      </c>
      <c r="D140" t="s">
        <v>105</v>
      </c>
      <c r="E140" t="s">
        <v>105</v>
      </c>
      <c r="F140" t="s">
        <v>354</v>
      </c>
      <c r="G140" t="s">
        <v>355</v>
      </c>
      <c r="H140" t="s">
        <v>378</v>
      </c>
      <c r="I140" t="s">
        <v>379</v>
      </c>
      <c r="J140" t="s">
        <v>105</v>
      </c>
      <c r="K140">
        <v>7086</v>
      </c>
      <c r="L140" t="s">
        <v>105</v>
      </c>
      <c r="M140" t="s">
        <v>105</v>
      </c>
      <c r="N140" t="s">
        <v>358</v>
      </c>
      <c r="O140" t="s">
        <v>359</v>
      </c>
      <c r="P140" t="s">
        <v>380</v>
      </c>
      <c r="Q140" t="s">
        <v>381</v>
      </c>
      <c r="R140" t="s">
        <v>105</v>
      </c>
      <c r="S140" t="s">
        <v>382</v>
      </c>
      <c r="T140" t="s">
        <v>385</v>
      </c>
      <c r="U140" t="s">
        <v>386</v>
      </c>
      <c r="V140" s="21">
        <v>41487</v>
      </c>
      <c r="W140" s="21">
        <v>41504</v>
      </c>
      <c r="X140" s="21" t="s">
        <v>72</v>
      </c>
      <c r="Y140">
        <v>2013</v>
      </c>
      <c r="Z140" t="s">
        <v>109</v>
      </c>
    </row>
    <row r="141" spans="1:26">
      <c r="A141" t="s">
        <v>246</v>
      </c>
      <c r="B141" t="s">
        <v>105</v>
      </c>
      <c r="C141" t="s">
        <v>105</v>
      </c>
      <c r="D141" t="s">
        <v>105</v>
      </c>
      <c r="E141" t="s">
        <v>105</v>
      </c>
      <c r="F141" t="s">
        <v>354</v>
      </c>
      <c r="G141" t="s">
        <v>355</v>
      </c>
      <c r="H141" t="s">
        <v>378</v>
      </c>
      <c r="I141" t="s">
        <v>379</v>
      </c>
      <c r="J141" t="s">
        <v>105</v>
      </c>
      <c r="K141">
        <v>7086</v>
      </c>
      <c r="L141" t="s">
        <v>105</v>
      </c>
      <c r="M141" t="s">
        <v>105</v>
      </c>
      <c r="N141" t="s">
        <v>358</v>
      </c>
      <c r="O141" t="s">
        <v>359</v>
      </c>
      <c r="P141" t="s">
        <v>380</v>
      </c>
      <c r="Q141" t="s">
        <v>381</v>
      </c>
      <c r="R141" t="s">
        <v>105</v>
      </c>
      <c r="S141" t="s">
        <v>382</v>
      </c>
      <c r="T141" t="s">
        <v>385</v>
      </c>
      <c r="U141" t="s">
        <v>386</v>
      </c>
      <c r="V141" s="21">
        <v>41518</v>
      </c>
      <c r="W141" s="21">
        <v>41532</v>
      </c>
      <c r="X141" s="21" t="s">
        <v>72</v>
      </c>
      <c r="Y141">
        <v>2013</v>
      </c>
      <c r="Z141" t="s">
        <v>109</v>
      </c>
    </row>
    <row r="142" spans="1:26">
      <c r="A142" t="s">
        <v>247</v>
      </c>
      <c r="B142" t="s">
        <v>105</v>
      </c>
      <c r="C142" t="s">
        <v>105</v>
      </c>
      <c r="D142" t="s">
        <v>105</v>
      </c>
      <c r="E142" t="s">
        <v>105</v>
      </c>
      <c r="F142" t="s">
        <v>354</v>
      </c>
      <c r="G142" t="s">
        <v>355</v>
      </c>
      <c r="H142" t="s">
        <v>378</v>
      </c>
      <c r="I142" t="s">
        <v>379</v>
      </c>
      <c r="J142" t="s">
        <v>105</v>
      </c>
      <c r="K142">
        <v>7086</v>
      </c>
      <c r="L142" t="s">
        <v>105</v>
      </c>
      <c r="M142" t="s">
        <v>105</v>
      </c>
      <c r="N142" t="s">
        <v>358</v>
      </c>
      <c r="O142" t="s">
        <v>359</v>
      </c>
      <c r="P142" t="s">
        <v>380</v>
      </c>
      <c r="Q142" t="s">
        <v>381</v>
      </c>
      <c r="R142" t="s">
        <v>105</v>
      </c>
      <c r="S142" t="s">
        <v>382</v>
      </c>
      <c r="T142" t="s">
        <v>385</v>
      </c>
      <c r="U142" t="s">
        <v>386</v>
      </c>
      <c r="V142" s="21">
        <v>41548</v>
      </c>
      <c r="W142" s="21">
        <v>41560</v>
      </c>
      <c r="X142" s="21" t="s">
        <v>73</v>
      </c>
      <c r="Y142">
        <v>2013</v>
      </c>
      <c r="Z142" t="s">
        <v>353</v>
      </c>
    </row>
    <row r="143" spans="1:26">
      <c r="A143" t="s">
        <v>248</v>
      </c>
      <c r="B143" t="s">
        <v>105</v>
      </c>
      <c r="C143" t="s">
        <v>105</v>
      </c>
      <c r="D143" t="s">
        <v>105</v>
      </c>
      <c r="E143" t="s">
        <v>105</v>
      </c>
      <c r="F143" t="s">
        <v>354</v>
      </c>
      <c r="G143" t="s">
        <v>355</v>
      </c>
      <c r="H143" t="s">
        <v>378</v>
      </c>
      <c r="I143" t="s">
        <v>379</v>
      </c>
      <c r="J143" t="s">
        <v>105</v>
      </c>
      <c r="K143">
        <v>7086</v>
      </c>
      <c r="L143" t="s">
        <v>105</v>
      </c>
      <c r="M143" t="s">
        <v>105</v>
      </c>
      <c r="N143" t="s">
        <v>358</v>
      </c>
      <c r="O143" t="s">
        <v>359</v>
      </c>
      <c r="P143" t="s">
        <v>380</v>
      </c>
      <c r="Q143" t="s">
        <v>381</v>
      </c>
      <c r="R143" t="s">
        <v>105</v>
      </c>
      <c r="S143" t="s">
        <v>382</v>
      </c>
      <c r="T143" t="s">
        <v>385</v>
      </c>
      <c r="U143" t="s">
        <v>386</v>
      </c>
      <c r="V143" s="21">
        <v>41579</v>
      </c>
      <c r="W143" s="21">
        <v>41595</v>
      </c>
      <c r="X143" s="21" t="s">
        <v>73</v>
      </c>
      <c r="Y143">
        <v>2013</v>
      </c>
      <c r="Z143" t="s">
        <v>353</v>
      </c>
    </row>
    <row r="144" spans="1:26">
      <c r="A144" t="s">
        <v>249</v>
      </c>
      <c r="B144" t="s">
        <v>105</v>
      </c>
      <c r="C144" t="s">
        <v>105</v>
      </c>
      <c r="D144" t="s">
        <v>105</v>
      </c>
      <c r="E144" t="s">
        <v>105</v>
      </c>
      <c r="F144" t="s">
        <v>354</v>
      </c>
      <c r="G144" t="s">
        <v>355</v>
      </c>
      <c r="H144" t="s">
        <v>378</v>
      </c>
      <c r="I144" t="s">
        <v>379</v>
      </c>
      <c r="J144" t="s">
        <v>105</v>
      </c>
      <c r="K144">
        <v>7086</v>
      </c>
      <c r="L144" t="s">
        <v>105</v>
      </c>
      <c r="M144" t="s">
        <v>105</v>
      </c>
      <c r="N144" t="s">
        <v>358</v>
      </c>
      <c r="O144" t="s">
        <v>359</v>
      </c>
      <c r="P144" t="s">
        <v>380</v>
      </c>
      <c r="Q144" t="s">
        <v>381</v>
      </c>
      <c r="R144" t="s">
        <v>105</v>
      </c>
      <c r="S144" t="s">
        <v>382</v>
      </c>
      <c r="T144" t="s">
        <v>385</v>
      </c>
      <c r="U144" t="s">
        <v>386</v>
      </c>
      <c r="V144" s="21">
        <v>41609</v>
      </c>
      <c r="W144" s="21">
        <v>41623</v>
      </c>
      <c r="X144" s="21" t="s">
        <v>73</v>
      </c>
      <c r="Y144">
        <v>2013</v>
      </c>
      <c r="Z144" t="s">
        <v>353</v>
      </c>
    </row>
    <row r="145" spans="1:26">
      <c r="A145" t="s">
        <v>250</v>
      </c>
      <c r="B145" t="s">
        <v>105</v>
      </c>
      <c r="C145" t="s">
        <v>105</v>
      </c>
      <c r="D145" t="s">
        <v>105</v>
      </c>
      <c r="E145" t="s">
        <v>105</v>
      </c>
      <c r="F145" t="s">
        <v>354</v>
      </c>
      <c r="G145" t="s">
        <v>355</v>
      </c>
      <c r="H145" t="s">
        <v>378</v>
      </c>
      <c r="I145" t="s">
        <v>379</v>
      </c>
      <c r="J145" t="s">
        <v>105</v>
      </c>
      <c r="K145">
        <v>7086</v>
      </c>
      <c r="L145" t="s">
        <v>105</v>
      </c>
      <c r="M145" t="s">
        <v>105</v>
      </c>
      <c r="N145" t="s">
        <v>358</v>
      </c>
      <c r="O145" t="s">
        <v>359</v>
      </c>
      <c r="P145" t="s">
        <v>380</v>
      </c>
      <c r="Q145" t="s">
        <v>381</v>
      </c>
      <c r="R145" t="s">
        <v>105</v>
      </c>
      <c r="S145" t="s">
        <v>382</v>
      </c>
      <c r="T145" t="s">
        <v>387</v>
      </c>
      <c r="U145" t="s">
        <v>388</v>
      </c>
      <c r="V145" s="21">
        <v>41244</v>
      </c>
      <c r="W145" s="21">
        <v>41259</v>
      </c>
      <c r="X145" s="21" t="s">
        <v>73</v>
      </c>
      <c r="Y145">
        <v>2012</v>
      </c>
      <c r="Z145" t="s">
        <v>365</v>
      </c>
    </row>
    <row r="146" spans="1:26">
      <c r="A146" t="s">
        <v>251</v>
      </c>
      <c r="B146" t="s">
        <v>105</v>
      </c>
      <c r="C146" t="s">
        <v>105</v>
      </c>
      <c r="D146" t="s">
        <v>105</v>
      </c>
      <c r="E146" t="s">
        <v>105</v>
      </c>
      <c r="F146" t="s">
        <v>354</v>
      </c>
      <c r="G146" t="s">
        <v>355</v>
      </c>
      <c r="H146" t="s">
        <v>378</v>
      </c>
      <c r="I146" t="s">
        <v>379</v>
      </c>
      <c r="J146" t="s">
        <v>105</v>
      </c>
      <c r="K146">
        <v>7086</v>
      </c>
      <c r="L146" t="s">
        <v>105</v>
      </c>
      <c r="M146" t="s">
        <v>105</v>
      </c>
      <c r="N146" t="s">
        <v>358</v>
      </c>
      <c r="O146" t="s">
        <v>359</v>
      </c>
      <c r="P146" t="s">
        <v>380</v>
      </c>
      <c r="Q146" t="s">
        <v>381</v>
      </c>
      <c r="R146" t="s">
        <v>105</v>
      </c>
      <c r="S146" t="s">
        <v>382</v>
      </c>
      <c r="T146" t="s">
        <v>387</v>
      </c>
      <c r="U146" t="s">
        <v>388</v>
      </c>
      <c r="V146" s="21">
        <v>41275</v>
      </c>
      <c r="W146" s="21">
        <v>41287</v>
      </c>
      <c r="X146" s="21" t="s">
        <v>74</v>
      </c>
      <c r="Y146">
        <v>2013</v>
      </c>
      <c r="Z146" t="s">
        <v>366</v>
      </c>
    </row>
    <row r="147" spans="1:26">
      <c r="A147" t="s">
        <v>252</v>
      </c>
      <c r="B147" t="s">
        <v>105</v>
      </c>
      <c r="C147" t="s">
        <v>105</v>
      </c>
      <c r="D147" t="s">
        <v>105</v>
      </c>
      <c r="E147" t="s">
        <v>105</v>
      </c>
      <c r="F147" t="s">
        <v>354</v>
      </c>
      <c r="G147" t="s">
        <v>355</v>
      </c>
      <c r="H147" t="s">
        <v>378</v>
      </c>
      <c r="I147" t="s">
        <v>379</v>
      </c>
      <c r="J147" t="s">
        <v>105</v>
      </c>
      <c r="K147">
        <v>7086</v>
      </c>
      <c r="L147" t="s">
        <v>105</v>
      </c>
      <c r="M147" t="s">
        <v>105</v>
      </c>
      <c r="N147" t="s">
        <v>358</v>
      </c>
      <c r="O147" t="s">
        <v>359</v>
      </c>
      <c r="P147" t="s">
        <v>380</v>
      </c>
      <c r="Q147" t="s">
        <v>381</v>
      </c>
      <c r="R147" t="s">
        <v>105</v>
      </c>
      <c r="S147" t="s">
        <v>382</v>
      </c>
      <c r="T147" t="s">
        <v>387</v>
      </c>
      <c r="U147" t="s">
        <v>388</v>
      </c>
      <c r="V147" s="21">
        <v>41306</v>
      </c>
      <c r="W147" s="21">
        <v>41322</v>
      </c>
      <c r="X147" s="21" t="s">
        <v>74</v>
      </c>
      <c r="Y147">
        <v>2013</v>
      </c>
      <c r="Z147" t="s">
        <v>366</v>
      </c>
    </row>
    <row r="148" spans="1:26">
      <c r="A148" t="s">
        <v>253</v>
      </c>
      <c r="B148" t="s">
        <v>105</v>
      </c>
      <c r="C148" t="s">
        <v>105</v>
      </c>
      <c r="D148" t="s">
        <v>105</v>
      </c>
      <c r="E148" t="s">
        <v>105</v>
      </c>
      <c r="F148" t="s">
        <v>354</v>
      </c>
      <c r="G148" t="s">
        <v>355</v>
      </c>
      <c r="H148" t="s">
        <v>378</v>
      </c>
      <c r="I148" t="s">
        <v>379</v>
      </c>
      <c r="J148" t="s">
        <v>105</v>
      </c>
      <c r="K148">
        <v>7086</v>
      </c>
      <c r="L148" t="s">
        <v>105</v>
      </c>
      <c r="M148" t="s">
        <v>105</v>
      </c>
      <c r="N148" t="s">
        <v>358</v>
      </c>
      <c r="O148" t="s">
        <v>359</v>
      </c>
      <c r="P148" t="s">
        <v>380</v>
      </c>
      <c r="Q148" t="s">
        <v>381</v>
      </c>
      <c r="R148" t="s">
        <v>105</v>
      </c>
      <c r="S148" t="s">
        <v>382</v>
      </c>
      <c r="T148" t="s">
        <v>387</v>
      </c>
      <c r="U148" t="s">
        <v>388</v>
      </c>
      <c r="V148" s="21">
        <v>41334</v>
      </c>
      <c r="W148" s="21">
        <v>41350</v>
      </c>
      <c r="X148" s="21" t="s">
        <v>74</v>
      </c>
      <c r="Y148">
        <v>2013</v>
      </c>
      <c r="Z148" t="s">
        <v>366</v>
      </c>
    </row>
    <row r="149" spans="1:26">
      <c r="A149" t="s">
        <v>254</v>
      </c>
      <c r="B149" t="s">
        <v>105</v>
      </c>
      <c r="C149" t="s">
        <v>105</v>
      </c>
      <c r="D149" t="s">
        <v>105</v>
      </c>
      <c r="E149" t="s">
        <v>105</v>
      </c>
      <c r="F149" t="s">
        <v>354</v>
      </c>
      <c r="G149" t="s">
        <v>355</v>
      </c>
      <c r="H149" t="s">
        <v>378</v>
      </c>
      <c r="I149" t="s">
        <v>379</v>
      </c>
      <c r="J149" t="s">
        <v>105</v>
      </c>
      <c r="K149">
        <v>7086</v>
      </c>
      <c r="L149" t="s">
        <v>105</v>
      </c>
      <c r="M149" t="s">
        <v>105</v>
      </c>
      <c r="N149" t="s">
        <v>358</v>
      </c>
      <c r="O149" t="s">
        <v>359</v>
      </c>
      <c r="P149" t="s">
        <v>380</v>
      </c>
      <c r="Q149" t="s">
        <v>381</v>
      </c>
      <c r="R149" t="s">
        <v>105</v>
      </c>
      <c r="S149" t="s">
        <v>382</v>
      </c>
      <c r="T149" t="s">
        <v>387</v>
      </c>
      <c r="U149" t="s">
        <v>388</v>
      </c>
      <c r="V149" s="21">
        <v>41365</v>
      </c>
      <c r="W149" s="21">
        <v>41378</v>
      </c>
      <c r="X149" s="21" t="s">
        <v>71</v>
      </c>
      <c r="Y149">
        <v>2013</v>
      </c>
      <c r="Z149" t="s">
        <v>106</v>
      </c>
    </row>
    <row r="150" spans="1:26">
      <c r="A150" t="s">
        <v>255</v>
      </c>
      <c r="B150" t="s">
        <v>105</v>
      </c>
      <c r="C150" t="s">
        <v>105</v>
      </c>
      <c r="D150" t="s">
        <v>105</v>
      </c>
      <c r="E150" t="s">
        <v>105</v>
      </c>
      <c r="F150" t="s">
        <v>354</v>
      </c>
      <c r="G150" t="s">
        <v>355</v>
      </c>
      <c r="H150" t="s">
        <v>378</v>
      </c>
      <c r="I150" t="s">
        <v>379</v>
      </c>
      <c r="J150" t="s">
        <v>105</v>
      </c>
      <c r="K150">
        <v>7086</v>
      </c>
      <c r="L150" t="s">
        <v>105</v>
      </c>
      <c r="M150" t="s">
        <v>105</v>
      </c>
      <c r="N150" t="s">
        <v>358</v>
      </c>
      <c r="O150" t="s">
        <v>359</v>
      </c>
      <c r="P150" t="s">
        <v>380</v>
      </c>
      <c r="Q150" t="s">
        <v>381</v>
      </c>
      <c r="R150" t="s">
        <v>105</v>
      </c>
      <c r="S150" t="s">
        <v>382</v>
      </c>
      <c r="T150" t="s">
        <v>387</v>
      </c>
      <c r="U150" t="s">
        <v>388</v>
      </c>
      <c r="V150" s="21">
        <v>41395</v>
      </c>
      <c r="W150" s="21">
        <v>41413</v>
      </c>
      <c r="X150" s="21" t="s">
        <v>71</v>
      </c>
      <c r="Y150">
        <v>2013</v>
      </c>
      <c r="Z150" t="s">
        <v>106</v>
      </c>
    </row>
    <row r="151" spans="1:26">
      <c r="A151" t="s">
        <v>256</v>
      </c>
      <c r="B151" t="s">
        <v>105</v>
      </c>
      <c r="C151" t="s">
        <v>105</v>
      </c>
      <c r="D151" t="s">
        <v>105</v>
      </c>
      <c r="E151" t="s">
        <v>105</v>
      </c>
      <c r="F151" t="s">
        <v>354</v>
      </c>
      <c r="G151" t="s">
        <v>355</v>
      </c>
      <c r="H151" t="s">
        <v>378</v>
      </c>
      <c r="I151" t="s">
        <v>379</v>
      </c>
      <c r="J151" t="s">
        <v>105</v>
      </c>
      <c r="K151">
        <v>7086</v>
      </c>
      <c r="L151" t="s">
        <v>105</v>
      </c>
      <c r="M151" t="s">
        <v>105</v>
      </c>
      <c r="N151" t="s">
        <v>358</v>
      </c>
      <c r="O151" t="s">
        <v>359</v>
      </c>
      <c r="P151" t="s">
        <v>380</v>
      </c>
      <c r="Q151" t="s">
        <v>381</v>
      </c>
      <c r="R151" t="s">
        <v>105</v>
      </c>
      <c r="S151" t="s">
        <v>382</v>
      </c>
      <c r="T151" t="s">
        <v>387</v>
      </c>
      <c r="U151" t="s">
        <v>388</v>
      </c>
      <c r="V151" s="21">
        <v>41426</v>
      </c>
      <c r="W151" s="21">
        <v>41441</v>
      </c>
      <c r="X151" s="21" t="s">
        <v>71</v>
      </c>
      <c r="Y151">
        <v>2013</v>
      </c>
      <c r="Z151" t="s">
        <v>106</v>
      </c>
    </row>
    <row r="152" spans="1:26">
      <c r="A152" t="s">
        <v>257</v>
      </c>
      <c r="B152" t="s">
        <v>105</v>
      </c>
      <c r="C152" t="s">
        <v>105</v>
      </c>
      <c r="D152" t="s">
        <v>105</v>
      </c>
      <c r="E152" t="s">
        <v>105</v>
      </c>
      <c r="F152" t="s">
        <v>354</v>
      </c>
      <c r="G152" t="s">
        <v>355</v>
      </c>
      <c r="H152" t="s">
        <v>378</v>
      </c>
      <c r="I152" t="s">
        <v>379</v>
      </c>
      <c r="J152" t="s">
        <v>105</v>
      </c>
      <c r="K152">
        <v>7086</v>
      </c>
      <c r="L152" t="s">
        <v>105</v>
      </c>
      <c r="M152" t="s">
        <v>105</v>
      </c>
      <c r="N152" t="s">
        <v>358</v>
      </c>
      <c r="O152" t="s">
        <v>359</v>
      </c>
      <c r="P152" t="s">
        <v>380</v>
      </c>
      <c r="Q152" t="s">
        <v>381</v>
      </c>
      <c r="R152" t="s">
        <v>105</v>
      </c>
      <c r="S152" t="s">
        <v>382</v>
      </c>
      <c r="T152" t="s">
        <v>387</v>
      </c>
      <c r="U152" t="s">
        <v>388</v>
      </c>
      <c r="V152" s="21">
        <v>41456</v>
      </c>
      <c r="W152" s="21">
        <v>41469</v>
      </c>
      <c r="X152" s="21" t="s">
        <v>72</v>
      </c>
      <c r="Y152">
        <v>2013</v>
      </c>
      <c r="Z152" t="s">
        <v>109</v>
      </c>
    </row>
    <row r="153" spans="1:26">
      <c r="A153" t="s">
        <v>258</v>
      </c>
      <c r="B153" t="s">
        <v>105</v>
      </c>
      <c r="C153" t="s">
        <v>105</v>
      </c>
      <c r="D153" t="s">
        <v>105</v>
      </c>
      <c r="E153" t="s">
        <v>105</v>
      </c>
      <c r="F153" t="s">
        <v>354</v>
      </c>
      <c r="G153" t="s">
        <v>355</v>
      </c>
      <c r="H153" t="s">
        <v>378</v>
      </c>
      <c r="I153" t="s">
        <v>379</v>
      </c>
      <c r="J153" t="s">
        <v>105</v>
      </c>
      <c r="K153">
        <v>7086</v>
      </c>
      <c r="L153" t="s">
        <v>105</v>
      </c>
      <c r="M153" t="s">
        <v>105</v>
      </c>
      <c r="N153" t="s">
        <v>358</v>
      </c>
      <c r="O153" t="s">
        <v>359</v>
      </c>
      <c r="P153" t="s">
        <v>380</v>
      </c>
      <c r="Q153" t="s">
        <v>381</v>
      </c>
      <c r="R153" t="s">
        <v>105</v>
      </c>
      <c r="S153" t="s">
        <v>382</v>
      </c>
      <c r="T153" t="s">
        <v>387</v>
      </c>
      <c r="U153" t="s">
        <v>388</v>
      </c>
      <c r="V153" s="21">
        <v>41487</v>
      </c>
      <c r="W153" s="21">
        <v>41504</v>
      </c>
      <c r="X153" s="21" t="s">
        <v>72</v>
      </c>
      <c r="Y153">
        <v>2013</v>
      </c>
      <c r="Z153" t="s">
        <v>109</v>
      </c>
    </row>
    <row r="154" spans="1:26">
      <c r="A154" t="s">
        <v>259</v>
      </c>
      <c r="B154" t="s">
        <v>105</v>
      </c>
      <c r="C154" t="s">
        <v>105</v>
      </c>
      <c r="D154" t="s">
        <v>105</v>
      </c>
      <c r="E154" t="s">
        <v>105</v>
      </c>
      <c r="F154" t="s">
        <v>354</v>
      </c>
      <c r="G154" t="s">
        <v>355</v>
      </c>
      <c r="H154" t="s">
        <v>378</v>
      </c>
      <c r="I154" t="s">
        <v>379</v>
      </c>
      <c r="J154" t="s">
        <v>105</v>
      </c>
      <c r="K154">
        <v>7086</v>
      </c>
      <c r="L154" t="s">
        <v>105</v>
      </c>
      <c r="M154" t="s">
        <v>105</v>
      </c>
      <c r="N154" t="s">
        <v>358</v>
      </c>
      <c r="O154" t="s">
        <v>359</v>
      </c>
      <c r="P154" t="s">
        <v>380</v>
      </c>
      <c r="Q154" t="s">
        <v>381</v>
      </c>
      <c r="R154" t="s">
        <v>105</v>
      </c>
      <c r="S154" t="s">
        <v>382</v>
      </c>
      <c r="T154" t="s">
        <v>387</v>
      </c>
      <c r="U154" t="s">
        <v>388</v>
      </c>
      <c r="V154" s="21">
        <v>41518</v>
      </c>
      <c r="W154" s="21">
        <v>41532</v>
      </c>
      <c r="X154" s="21" t="s">
        <v>72</v>
      </c>
      <c r="Y154">
        <v>2013</v>
      </c>
      <c r="Z154" t="s">
        <v>109</v>
      </c>
    </row>
    <row r="155" spans="1:26">
      <c r="A155" t="s">
        <v>260</v>
      </c>
      <c r="B155" t="s">
        <v>105</v>
      </c>
      <c r="C155" t="s">
        <v>105</v>
      </c>
      <c r="D155" t="s">
        <v>105</v>
      </c>
      <c r="E155" t="s">
        <v>105</v>
      </c>
      <c r="F155" t="s">
        <v>354</v>
      </c>
      <c r="G155" t="s">
        <v>355</v>
      </c>
      <c r="H155" t="s">
        <v>378</v>
      </c>
      <c r="I155" t="s">
        <v>379</v>
      </c>
      <c r="J155" t="s">
        <v>105</v>
      </c>
      <c r="K155">
        <v>7086</v>
      </c>
      <c r="L155" t="s">
        <v>105</v>
      </c>
      <c r="M155" t="s">
        <v>105</v>
      </c>
      <c r="N155" t="s">
        <v>358</v>
      </c>
      <c r="O155" t="s">
        <v>359</v>
      </c>
      <c r="P155" t="s">
        <v>380</v>
      </c>
      <c r="Q155" t="s">
        <v>381</v>
      </c>
      <c r="R155" t="s">
        <v>105</v>
      </c>
      <c r="S155" t="s">
        <v>382</v>
      </c>
      <c r="T155" t="s">
        <v>387</v>
      </c>
      <c r="U155" t="s">
        <v>388</v>
      </c>
      <c r="V155" s="21">
        <v>41548</v>
      </c>
      <c r="W155" s="21">
        <v>41560</v>
      </c>
      <c r="X155" s="21" t="s">
        <v>73</v>
      </c>
      <c r="Y155">
        <v>2013</v>
      </c>
      <c r="Z155" t="s">
        <v>353</v>
      </c>
    </row>
    <row r="156" spans="1:26">
      <c r="A156" t="s">
        <v>261</v>
      </c>
      <c r="B156" t="s">
        <v>105</v>
      </c>
      <c r="C156" t="s">
        <v>105</v>
      </c>
      <c r="D156" t="s">
        <v>105</v>
      </c>
      <c r="E156" t="s">
        <v>105</v>
      </c>
      <c r="F156" t="s">
        <v>354</v>
      </c>
      <c r="G156" t="s">
        <v>355</v>
      </c>
      <c r="H156" t="s">
        <v>378</v>
      </c>
      <c r="I156" t="s">
        <v>379</v>
      </c>
      <c r="J156" t="s">
        <v>105</v>
      </c>
      <c r="K156">
        <v>7086</v>
      </c>
      <c r="L156" t="s">
        <v>105</v>
      </c>
      <c r="M156" t="s">
        <v>105</v>
      </c>
      <c r="N156" t="s">
        <v>358</v>
      </c>
      <c r="O156" t="s">
        <v>359</v>
      </c>
      <c r="P156" t="s">
        <v>380</v>
      </c>
      <c r="Q156" t="s">
        <v>381</v>
      </c>
      <c r="R156" t="s">
        <v>105</v>
      </c>
      <c r="S156" t="s">
        <v>382</v>
      </c>
      <c r="T156" t="s">
        <v>387</v>
      </c>
      <c r="U156" t="s">
        <v>388</v>
      </c>
      <c r="V156" s="21">
        <v>41579</v>
      </c>
      <c r="W156" s="21">
        <v>41595</v>
      </c>
      <c r="X156" s="21" t="s">
        <v>73</v>
      </c>
      <c r="Y156">
        <v>2013</v>
      </c>
      <c r="Z156" t="s">
        <v>353</v>
      </c>
    </row>
    <row r="157" spans="1:26">
      <c r="A157" t="s">
        <v>262</v>
      </c>
      <c r="B157" t="s">
        <v>105</v>
      </c>
      <c r="C157" t="s">
        <v>105</v>
      </c>
      <c r="D157" t="s">
        <v>105</v>
      </c>
      <c r="E157" t="s">
        <v>105</v>
      </c>
      <c r="F157" t="s">
        <v>354</v>
      </c>
      <c r="G157" t="s">
        <v>355</v>
      </c>
      <c r="H157" t="s">
        <v>378</v>
      </c>
      <c r="I157" t="s">
        <v>379</v>
      </c>
      <c r="J157" t="s">
        <v>105</v>
      </c>
      <c r="K157">
        <v>7086</v>
      </c>
      <c r="L157" t="s">
        <v>105</v>
      </c>
      <c r="M157" t="s">
        <v>105</v>
      </c>
      <c r="N157" t="s">
        <v>358</v>
      </c>
      <c r="O157" t="s">
        <v>359</v>
      </c>
      <c r="P157" t="s">
        <v>380</v>
      </c>
      <c r="Q157" t="s">
        <v>381</v>
      </c>
      <c r="R157" t="s">
        <v>105</v>
      </c>
      <c r="S157" t="s">
        <v>382</v>
      </c>
      <c r="T157" t="s">
        <v>387</v>
      </c>
      <c r="U157" t="s">
        <v>388</v>
      </c>
      <c r="V157" s="21">
        <v>41609</v>
      </c>
      <c r="W157" s="21">
        <v>41623</v>
      </c>
      <c r="X157" s="21" t="s">
        <v>73</v>
      </c>
      <c r="Y157">
        <v>2013</v>
      </c>
      <c r="Z157" t="s">
        <v>353</v>
      </c>
    </row>
    <row r="158" spans="1:26">
      <c r="A158" t="s">
        <v>263</v>
      </c>
      <c r="B158" t="s">
        <v>105</v>
      </c>
      <c r="C158" t="s">
        <v>105</v>
      </c>
      <c r="D158" t="s">
        <v>105</v>
      </c>
      <c r="E158" t="s">
        <v>105</v>
      </c>
      <c r="F158" t="s">
        <v>354</v>
      </c>
      <c r="G158" t="s">
        <v>355</v>
      </c>
      <c r="H158" t="s">
        <v>378</v>
      </c>
      <c r="I158" t="s">
        <v>379</v>
      </c>
      <c r="J158" t="s">
        <v>105</v>
      </c>
      <c r="K158">
        <v>7086</v>
      </c>
      <c r="L158" t="s">
        <v>105</v>
      </c>
      <c r="M158" t="s">
        <v>105</v>
      </c>
      <c r="N158" t="s">
        <v>358</v>
      </c>
      <c r="O158" t="s">
        <v>359</v>
      </c>
      <c r="P158" t="s">
        <v>380</v>
      </c>
      <c r="Q158" t="s">
        <v>381</v>
      </c>
      <c r="R158" t="s">
        <v>105</v>
      </c>
      <c r="S158" t="s">
        <v>382</v>
      </c>
      <c r="T158" t="s">
        <v>389</v>
      </c>
      <c r="U158" t="s">
        <v>390</v>
      </c>
      <c r="V158" s="21">
        <v>41244</v>
      </c>
      <c r="W158" s="21">
        <v>41259</v>
      </c>
      <c r="X158" s="21" t="s">
        <v>73</v>
      </c>
      <c r="Y158">
        <v>2012</v>
      </c>
      <c r="Z158" t="s">
        <v>365</v>
      </c>
    </row>
    <row r="159" spans="1:26">
      <c r="A159" t="s">
        <v>264</v>
      </c>
      <c r="B159" t="s">
        <v>105</v>
      </c>
      <c r="C159" t="s">
        <v>105</v>
      </c>
      <c r="D159" t="s">
        <v>105</v>
      </c>
      <c r="E159" t="s">
        <v>105</v>
      </c>
      <c r="F159" t="s">
        <v>354</v>
      </c>
      <c r="G159" t="s">
        <v>355</v>
      </c>
      <c r="H159" t="s">
        <v>378</v>
      </c>
      <c r="I159" t="s">
        <v>379</v>
      </c>
      <c r="J159" t="s">
        <v>105</v>
      </c>
      <c r="K159">
        <v>7086</v>
      </c>
      <c r="L159" t="s">
        <v>105</v>
      </c>
      <c r="M159" t="s">
        <v>105</v>
      </c>
      <c r="N159" t="s">
        <v>358</v>
      </c>
      <c r="O159" t="s">
        <v>359</v>
      </c>
      <c r="P159" t="s">
        <v>380</v>
      </c>
      <c r="Q159" t="s">
        <v>381</v>
      </c>
      <c r="R159" t="s">
        <v>105</v>
      </c>
      <c r="S159" t="s">
        <v>382</v>
      </c>
      <c r="T159" t="s">
        <v>389</v>
      </c>
      <c r="U159" t="s">
        <v>390</v>
      </c>
      <c r="V159" s="21">
        <v>41275</v>
      </c>
      <c r="W159" s="21">
        <v>41287</v>
      </c>
      <c r="X159" s="21" t="s">
        <v>74</v>
      </c>
      <c r="Y159">
        <v>2013</v>
      </c>
      <c r="Z159" t="s">
        <v>366</v>
      </c>
    </row>
    <row r="160" spans="1:26">
      <c r="A160" t="s">
        <v>265</v>
      </c>
      <c r="B160" t="s">
        <v>105</v>
      </c>
      <c r="C160" t="s">
        <v>105</v>
      </c>
      <c r="D160" t="s">
        <v>105</v>
      </c>
      <c r="E160" t="s">
        <v>105</v>
      </c>
      <c r="F160" t="s">
        <v>354</v>
      </c>
      <c r="G160" t="s">
        <v>355</v>
      </c>
      <c r="H160" t="s">
        <v>378</v>
      </c>
      <c r="I160" t="s">
        <v>379</v>
      </c>
      <c r="J160" t="s">
        <v>105</v>
      </c>
      <c r="K160">
        <v>7086</v>
      </c>
      <c r="L160" t="s">
        <v>105</v>
      </c>
      <c r="M160" t="s">
        <v>105</v>
      </c>
      <c r="N160" t="s">
        <v>358</v>
      </c>
      <c r="O160" t="s">
        <v>359</v>
      </c>
      <c r="P160" t="s">
        <v>380</v>
      </c>
      <c r="Q160" t="s">
        <v>381</v>
      </c>
      <c r="R160" t="s">
        <v>105</v>
      </c>
      <c r="S160" t="s">
        <v>382</v>
      </c>
      <c r="T160" t="s">
        <v>389</v>
      </c>
      <c r="U160" t="s">
        <v>390</v>
      </c>
      <c r="V160" s="21">
        <v>41306</v>
      </c>
      <c r="W160" s="21">
        <v>41322</v>
      </c>
      <c r="X160" s="21" t="s">
        <v>74</v>
      </c>
      <c r="Y160">
        <v>2013</v>
      </c>
      <c r="Z160" t="s">
        <v>366</v>
      </c>
    </row>
    <row r="161" spans="1:26">
      <c r="A161" t="s">
        <v>266</v>
      </c>
      <c r="B161" t="s">
        <v>105</v>
      </c>
      <c r="C161" t="s">
        <v>105</v>
      </c>
      <c r="D161" t="s">
        <v>105</v>
      </c>
      <c r="E161" t="s">
        <v>105</v>
      </c>
      <c r="F161" t="s">
        <v>354</v>
      </c>
      <c r="G161" t="s">
        <v>355</v>
      </c>
      <c r="H161" t="s">
        <v>378</v>
      </c>
      <c r="I161" t="s">
        <v>379</v>
      </c>
      <c r="J161" t="s">
        <v>105</v>
      </c>
      <c r="K161">
        <v>7086</v>
      </c>
      <c r="L161" t="s">
        <v>105</v>
      </c>
      <c r="M161" t="s">
        <v>105</v>
      </c>
      <c r="N161" t="s">
        <v>358</v>
      </c>
      <c r="O161" t="s">
        <v>359</v>
      </c>
      <c r="P161" t="s">
        <v>380</v>
      </c>
      <c r="Q161" t="s">
        <v>381</v>
      </c>
      <c r="R161" t="s">
        <v>105</v>
      </c>
      <c r="S161" t="s">
        <v>382</v>
      </c>
      <c r="T161" t="s">
        <v>389</v>
      </c>
      <c r="U161" t="s">
        <v>390</v>
      </c>
      <c r="V161" s="21">
        <v>41334</v>
      </c>
      <c r="W161" s="21">
        <v>41350</v>
      </c>
      <c r="X161" s="21" t="s">
        <v>74</v>
      </c>
      <c r="Y161">
        <v>2013</v>
      </c>
      <c r="Z161" t="s">
        <v>366</v>
      </c>
    </row>
    <row r="162" spans="1:26">
      <c r="A162" t="s">
        <v>267</v>
      </c>
      <c r="B162" t="s">
        <v>105</v>
      </c>
      <c r="C162" t="s">
        <v>105</v>
      </c>
      <c r="D162" t="s">
        <v>105</v>
      </c>
      <c r="E162" t="s">
        <v>105</v>
      </c>
      <c r="F162" t="s">
        <v>354</v>
      </c>
      <c r="G162" t="s">
        <v>355</v>
      </c>
      <c r="H162" t="s">
        <v>378</v>
      </c>
      <c r="I162" t="s">
        <v>379</v>
      </c>
      <c r="J162" t="s">
        <v>105</v>
      </c>
      <c r="K162">
        <v>7086</v>
      </c>
      <c r="L162" t="s">
        <v>105</v>
      </c>
      <c r="M162" t="s">
        <v>105</v>
      </c>
      <c r="N162" t="s">
        <v>358</v>
      </c>
      <c r="O162" t="s">
        <v>359</v>
      </c>
      <c r="P162" t="s">
        <v>380</v>
      </c>
      <c r="Q162" t="s">
        <v>381</v>
      </c>
      <c r="R162" t="s">
        <v>105</v>
      </c>
      <c r="S162" t="s">
        <v>382</v>
      </c>
      <c r="T162" t="s">
        <v>389</v>
      </c>
      <c r="U162" t="s">
        <v>390</v>
      </c>
      <c r="V162" s="21">
        <v>41365</v>
      </c>
      <c r="W162" s="21">
        <v>41378</v>
      </c>
      <c r="X162" s="21" t="s">
        <v>71</v>
      </c>
      <c r="Y162">
        <v>2013</v>
      </c>
      <c r="Z162" t="s">
        <v>106</v>
      </c>
    </row>
    <row r="163" spans="1:26">
      <c r="A163" t="s">
        <v>268</v>
      </c>
      <c r="B163" t="s">
        <v>105</v>
      </c>
      <c r="C163" t="s">
        <v>105</v>
      </c>
      <c r="D163" t="s">
        <v>105</v>
      </c>
      <c r="E163" t="s">
        <v>105</v>
      </c>
      <c r="F163" t="s">
        <v>354</v>
      </c>
      <c r="G163" t="s">
        <v>355</v>
      </c>
      <c r="H163" t="s">
        <v>378</v>
      </c>
      <c r="I163" t="s">
        <v>379</v>
      </c>
      <c r="J163" t="s">
        <v>105</v>
      </c>
      <c r="K163">
        <v>7086</v>
      </c>
      <c r="L163" t="s">
        <v>105</v>
      </c>
      <c r="M163" t="s">
        <v>105</v>
      </c>
      <c r="N163" t="s">
        <v>358</v>
      </c>
      <c r="O163" t="s">
        <v>359</v>
      </c>
      <c r="P163" t="s">
        <v>380</v>
      </c>
      <c r="Q163" t="s">
        <v>381</v>
      </c>
      <c r="R163" t="s">
        <v>105</v>
      </c>
      <c r="S163" t="s">
        <v>382</v>
      </c>
      <c r="T163" t="s">
        <v>389</v>
      </c>
      <c r="U163" t="s">
        <v>390</v>
      </c>
      <c r="V163" s="21">
        <v>41395</v>
      </c>
      <c r="W163" s="21">
        <v>41413</v>
      </c>
      <c r="X163" s="21" t="s">
        <v>71</v>
      </c>
      <c r="Y163">
        <v>2013</v>
      </c>
      <c r="Z163" t="s">
        <v>106</v>
      </c>
    </row>
    <row r="164" spans="1:26">
      <c r="A164" t="s">
        <v>269</v>
      </c>
      <c r="B164" t="s">
        <v>105</v>
      </c>
      <c r="C164" t="s">
        <v>105</v>
      </c>
      <c r="D164" t="s">
        <v>105</v>
      </c>
      <c r="E164" t="s">
        <v>105</v>
      </c>
      <c r="F164" t="s">
        <v>354</v>
      </c>
      <c r="G164" t="s">
        <v>355</v>
      </c>
      <c r="H164" t="s">
        <v>378</v>
      </c>
      <c r="I164" t="s">
        <v>379</v>
      </c>
      <c r="J164" t="s">
        <v>105</v>
      </c>
      <c r="K164">
        <v>7086</v>
      </c>
      <c r="L164" t="s">
        <v>105</v>
      </c>
      <c r="M164" t="s">
        <v>105</v>
      </c>
      <c r="N164" t="s">
        <v>358</v>
      </c>
      <c r="O164" t="s">
        <v>359</v>
      </c>
      <c r="P164" t="s">
        <v>380</v>
      </c>
      <c r="Q164" t="s">
        <v>381</v>
      </c>
      <c r="R164" t="s">
        <v>105</v>
      </c>
      <c r="S164" t="s">
        <v>382</v>
      </c>
      <c r="T164" t="s">
        <v>389</v>
      </c>
      <c r="U164" t="s">
        <v>390</v>
      </c>
      <c r="V164" s="21">
        <v>41426</v>
      </c>
      <c r="W164" s="21">
        <v>41441</v>
      </c>
      <c r="X164" s="21" t="s">
        <v>71</v>
      </c>
      <c r="Y164">
        <v>2013</v>
      </c>
      <c r="Z164" t="s">
        <v>106</v>
      </c>
    </row>
    <row r="165" spans="1:26">
      <c r="A165" t="s">
        <v>270</v>
      </c>
      <c r="B165" t="s">
        <v>105</v>
      </c>
      <c r="C165" t="s">
        <v>105</v>
      </c>
      <c r="D165" t="s">
        <v>105</v>
      </c>
      <c r="E165" t="s">
        <v>105</v>
      </c>
      <c r="F165" t="s">
        <v>354</v>
      </c>
      <c r="G165" t="s">
        <v>355</v>
      </c>
      <c r="H165" t="s">
        <v>378</v>
      </c>
      <c r="I165" t="s">
        <v>379</v>
      </c>
      <c r="J165" t="s">
        <v>105</v>
      </c>
      <c r="K165">
        <v>7086</v>
      </c>
      <c r="L165" t="s">
        <v>105</v>
      </c>
      <c r="M165" t="s">
        <v>105</v>
      </c>
      <c r="N165" t="s">
        <v>358</v>
      </c>
      <c r="O165" t="s">
        <v>359</v>
      </c>
      <c r="P165" t="s">
        <v>380</v>
      </c>
      <c r="Q165" t="s">
        <v>381</v>
      </c>
      <c r="R165" t="s">
        <v>105</v>
      </c>
      <c r="S165" t="s">
        <v>382</v>
      </c>
      <c r="T165" t="s">
        <v>389</v>
      </c>
      <c r="U165" t="s">
        <v>390</v>
      </c>
      <c r="V165" s="21">
        <v>41456</v>
      </c>
      <c r="W165" s="21">
        <v>41469</v>
      </c>
      <c r="X165" s="21" t="s">
        <v>72</v>
      </c>
      <c r="Y165">
        <v>2013</v>
      </c>
      <c r="Z165" t="s">
        <v>109</v>
      </c>
    </row>
    <row r="166" spans="1:26">
      <c r="A166" t="s">
        <v>271</v>
      </c>
      <c r="B166" t="s">
        <v>105</v>
      </c>
      <c r="C166" t="s">
        <v>105</v>
      </c>
      <c r="D166" t="s">
        <v>105</v>
      </c>
      <c r="E166" t="s">
        <v>105</v>
      </c>
      <c r="F166" t="s">
        <v>354</v>
      </c>
      <c r="G166" t="s">
        <v>355</v>
      </c>
      <c r="H166" t="s">
        <v>378</v>
      </c>
      <c r="I166" t="s">
        <v>379</v>
      </c>
      <c r="J166" t="s">
        <v>105</v>
      </c>
      <c r="K166">
        <v>7086</v>
      </c>
      <c r="L166" t="s">
        <v>105</v>
      </c>
      <c r="M166" t="s">
        <v>105</v>
      </c>
      <c r="N166" t="s">
        <v>358</v>
      </c>
      <c r="O166" t="s">
        <v>359</v>
      </c>
      <c r="P166" t="s">
        <v>380</v>
      </c>
      <c r="Q166" t="s">
        <v>381</v>
      </c>
      <c r="R166" t="s">
        <v>105</v>
      </c>
      <c r="S166" t="s">
        <v>382</v>
      </c>
      <c r="T166" t="s">
        <v>389</v>
      </c>
      <c r="U166" t="s">
        <v>390</v>
      </c>
      <c r="V166" s="21">
        <v>41487</v>
      </c>
      <c r="W166" s="21">
        <v>41504</v>
      </c>
      <c r="X166" s="21" t="s">
        <v>72</v>
      </c>
      <c r="Y166">
        <v>2013</v>
      </c>
      <c r="Z166" t="s">
        <v>109</v>
      </c>
    </row>
    <row r="167" spans="1:26">
      <c r="A167" t="s">
        <v>272</v>
      </c>
      <c r="B167" t="s">
        <v>105</v>
      </c>
      <c r="C167" t="s">
        <v>105</v>
      </c>
      <c r="D167" t="s">
        <v>105</v>
      </c>
      <c r="E167" t="s">
        <v>105</v>
      </c>
      <c r="F167" t="s">
        <v>354</v>
      </c>
      <c r="G167" t="s">
        <v>355</v>
      </c>
      <c r="H167" t="s">
        <v>378</v>
      </c>
      <c r="I167" t="s">
        <v>379</v>
      </c>
      <c r="J167" t="s">
        <v>105</v>
      </c>
      <c r="K167">
        <v>7086</v>
      </c>
      <c r="L167" t="s">
        <v>105</v>
      </c>
      <c r="M167" t="s">
        <v>105</v>
      </c>
      <c r="N167" t="s">
        <v>358</v>
      </c>
      <c r="O167" t="s">
        <v>359</v>
      </c>
      <c r="P167" t="s">
        <v>380</v>
      </c>
      <c r="Q167" t="s">
        <v>381</v>
      </c>
      <c r="R167" t="s">
        <v>105</v>
      </c>
      <c r="S167" t="s">
        <v>382</v>
      </c>
      <c r="T167" t="s">
        <v>389</v>
      </c>
      <c r="U167" t="s">
        <v>390</v>
      </c>
      <c r="V167" s="21">
        <v>41518</v>
      </c>
      <c r="W167" s="21">
        <v>41532</v>
      </c>
      <c r="X167" s="21" t="s">
        <v>72</v>
      </c>
      <c r="Y167">
        <v>2013</v>
      </c>
      <c r="Z167" t="s">
        <v>109</v>
      </c>
    </row>
    <row r="168" spans="1:26">
      <c r="A168" t="s">
        <v>273</v>
      </c>
      <c r="B168" t="s">
        <v>105</v>
      </c>
      <c r="C168" t="s">
        <v>105</v>
      </c>
      <c r="D168" t="s">
        <v>105</v>
      </c>
      <c r="E168" t="s">
        <v>105</v>
      </c>
      <c r="F168" t="s">
        <v>354</v>
      </c>
      <c r="G168" t="s">
        <v>355</v>
      </c>
      <c r="H168" t="s">
        <v>378</v>
      </c>
      <c r="I168" t="s">
        <v>379</v>
      </c>
      <c r="J168" t="s">
        <v>105</v>
      </c>
      <c r="K168">
        <v>7086</v>
      </c>
      <c r="L168" t="s">
        <v>105</v>
      </c>
      <c r="M168" t="s">
        <v>105</v>
      </c>
      <c r="N168" t="s">
        <v>358</v>
      </c>
      <c r="O168" t="s">
        <v>359</v>
      </c>
      <c r="P168" t="s">
        <v>380</v>
      </c>
      <c r="Q168" t="s">
        <v>381</v>
      </c>
      <c r="R168" t="s">
        <v>105</v>
      </c>
      <c r="S168" t="s">
        <v>382</v>
      </c>
      <c r="T168" t="s">
        <v>389</v>
      </c>
      <c r="U168" t="s">
        <v>390</v>
      </c>
      <c r="V168" s="21">
        <v>41548</v>
      </c>
      <c r="W168" s="21">
        <v>41560</v>
      </c>
      <c r="X168" s="21" t="s">
        <v>73</v>
      </c>
      <c r="Y168">
        <v>2013</v>
      </c>
      <c r="Z168" t="s">
        <v>353</v>
      </c>
    </row>
    <row r="169" spans="1:26">
      <c r="A169" t="s">
        <v>274</v>
      </c>
      <c r="B169" t="s">
        <v>105</v>
      </c>
      <c r="C169" t="s">
        <v>105</v>
      </c>
      <c r="D169" t="s">
        <v>105</v>
      </c>
      <c r="E169" t="s">
        <v>105</v>
      </c>
      <c r="F169" t="s">
        <v>354</v>
      </c>
      <c r="G169" t="s">
        <v>355</v>
      </c>
      <c r="H169" t="s">
        <v>378</v>
      </c>
      <c r="I169" t="s">
        <v>379</v>
      </c>
      <c r="J169" t="s">
        <v>105</v>
      </c>
      <c r="K169">
        <v>7086</v>
      </c>
      <c r="L169" t="s">
        <v>105</v>
      </c>
      <c r="M169" t="s">
        <v>105</v>
      </c>
      <c r="N169" t="s">
        <v>358</v>
      </c>
      <c r="O169" t="s">
        <v>359</v>
      </c>
      <c r="P169" t="s">
        <v>380</v>
      </c>
      <c r="Q169" t="s">
        <v>381</v>
      </c>
      <c r="R169" t="s">
        <v>105</v>
      </c>
      <c r="S169" t="s">
        <v>382</v>
      </c>
      <c r="T169" t="s">
        <v>389</v>
      </c>
      <c r="U169" t="s">
        <v>390</v>
      </c>
      <c r="V169" s="21">
        <v>41579</v>
      </c>
      <c r="W169" s="21">
        <v>41595</v>
      </c>
      <c r="X169" s="21" t="s">
        <v>73</v>
      </c>
      <c r="Y169">
        <v>2013</v>
      </c>
      <c r="Z169" t="s">
        <v>353</v>
      </c>
    </row>
    <row r="170" spans="1:26">
      <c r="A170" t="s">
        <v>275</v>
      </c>
      <c r="B170" t="s">
        <v>105</v>
      </c>
      <c r="C170" t="s">
        <v>105</v>
      </c>
      <c r="D170" t="s">
        <v>105</v>
      </c>
      <c r="E170" t="s">
        <v>105</v>
      </c>
      <c r="F170" t="s">
        <v>354</v>
      </c>
      <c r="G170" t="s">
        <v>355</v>
      </c>
      <c r="H170" t="s">
        <v>378</v>
      </c>
      <c r="I170" t="s">
        <v>379</v>
      </c>
      <c r="J170" t="s">
        <v>105</v>
      </c>
      <c r="K170">
        <v>7086</v>
      </c>
      <c r="L170" t="s">
        <v>105</v>
      </c>
      <c r="M170" t="s">
        <v>105</v>
      </c>
      <c r="N170" t="s">
        <v>358</v>
      </c>
      <c r="O170" t="s">
        <v>359</v>
      </c>
      <c r="P170" t="s">
        <v>380</v>
      </c>
      <c r="Q170" t="s">
        <v>381</v>
      </c>
      <c r="R170" t="s">
        <v>105</v>
      </c>
      <c r="S170" t="s">
        <v>382</v>
      </c>
      <c r="T170" t="s">
        <v>389</v>
      </c>
      <c r="U170" t="s">
        <v>390</v>
      </c>
      <c r="V170" s="21">
        <v>41609</v>
      </c>
      <c r="W170" s="21">
        <v>41623</v>
      </c>
      <c r="X170" s="21" t="s">
        <v>73</v>
      </c>
      <c r="Y170">
        <v>2013</v>
      </c>
      <c r="Z170" t="s">
        <v>353</v>
      </c>
    </row>
    <row r="171" spans="1:26">
      <c r="A171" t="s">
        <v>276</v>
      </c>
      <c r="B171" t="s">
        <v>105</v>
      </c>
      <c r="C171" t="s">
        <v>105</v>
      </c>
      <c r="D171" t="s">
        <v>105</v>
      </c>
      <c r="E171" t="s">
        <v>105</v>
      </c>
      <c r="F171" t="s">
        <v>354</v>
      </c>
      <c r="G171" t="s">
        <v>355</v>
      </c>
      <c r="H171" t="s">
        <v>378</v>
      </c>
      <c r="I171" t="s">
        <v>379</v>
      </c>
      <c r="J171" t="s">
        <v>105</v>
      </c>
      <c r="K171">
        <v>7086</v>
      </c>
      <c r="L171" t="s">
        <v>105</v>
      </c>
      <c r="M171" t="s">
        <v>105</v>
      </c>
      <c r="N171" t="s">
        <v>358</v>
      </c>
      <c r="O171" t="s">
        <v>359</v>
      </c>
      <c r="P171" t="s">
        <v>380</v>
      </c>
      <c r="Q171" t="s">
        <v>381</v>
      </c>
      <c r="R171" t="s">
        <v>105</v>
      </c>
      <c r="S171" t="s">
        <v>382</v>
      </c>
      <c r="T171" t="s">
        <v>391</v>
      </c>
      <c r="U171" t="s">
        <v>392</v>
      </c>
      <c r="V171" s="21">
        <v>41244</v>
      </c>
      <c r="W171" s="21">
        <v>41259</v>
      </c>
      <c r="X171" s="21" t="s">
        <v>73</v>
      </c>
      <c r="Y171">
        <v>2012</v>
      </c>
      <c r="Z171" t="s">
        <v>365</v>
      </c>
    </row>
    <row r="172" spans="1:26">
      <c r="A172" t="s">
        <v>277</v>
      </c>
      <c r="B172" t="s">
        <v>105</v>
      </c>
      <c r="C172" t="s">
        <v>105</v>
      </c>
      <c r="D172" t="s">
        <v>105</v>
      </c>
      <c r="E172" t="s">
        <v>105</v>
      </c>
      <c r="F172" t="s">
        <v>354</v>
      </c>
      <c r="G172" t="s">
        <v>355</v>
      </c>
      <c r="H172" t="s">
        <v>378</v>
      </c>
      <c r="I172" t="s">
        <v>379</v>
      </c>
      <c r="J172" t="s">
        <v>105</v>
      </c>
      <c r="K172">
        <v>7086</v>
      </c>
      <c r="L172" t="s">
        <v>105</v>
      </c>
      <c r="M172" t="s">
        <v>105</v>
      </c>
      <c r="N172" t="s">
        <v>358</v>
      </c>
      <c r="O172" t="s">
        <v>359</v>
      </c>
      <c r="P172" t="s">
        <v>380</v>
      </c>
      <c r="Q172" t="s">
        <v>381</v>
      </c>
      <c r="R172" t="s">
        <v>105</v>
      </c>
      <c r="S172" t="s">
        <v>382</v>
      </c>
      <c r="T172" t="s">
        <v>391</v>
      </c>
      <c r="U172" t="s">
        <v>392</v>
      </c>
      <c r="V172" s="21">
        <v>41275</v>
      </c>
      <c r="W172" s="21">
        <v>41287</v>
      </c>
      <c r="X172" s="21" t="s">
        <v>74</v>
      </c>
      <c r="Y172">
        <v>2013</v>
      </c>
      <c r="Z172" t="s">
        <v>366</v>
      </c>
    </row>
    <row r="173" spans="1:26">
      <c r="A173" t="s">
        <v>278</v>
      </c>
      <c r="B173" t="s">
        <v>105</v>
      </c>
      <c r="C173" t="s">
        <v>105</v>
      </c>
      <c r="D173" t="s">
        <v>105</v>
      </c>
      <c r="E173" t="s">
        <v>105</v>
      </c>
      <c r="F173" t="s">
        <v>354</v>
      </c>
      <c r="G173" t="s">
        <v>355</v>
      </c>
      <c r="H173" t="s">
        <v>378</v>
      </c>
      <c r="I173" t="s">
        <v>379</v>
      </c>
      <c r="J173" t="s">
        <v>105</v>
      </c>
      <c r="K173">
        <v>7086</v>
      </c>
      <c r="L173" t="s">
        <v>105</v>
      </c>
      <c r="M173" t="s">
        <v>105</v>
      </c>
      <c r="N173" t="s">
        <v>358</v>
      </c>
      <c r="O173" t="s">
        <v>359</v>
      </c>
      <c r="P173" t="s">
        <v>380</v>
      </c>
      <c r="Q173" t="s">
        <v>381</v>
      </c>
      <c r="R173" t="s">
        <v>105</v>
      </c>
      <c r="S173" t="s">
        <v>382</v>
      </c>
      <c r="T173" t="s">
        <v>391</v>
      </c>
      <c r="U173" t="s">
        <v>392</v>
      </c>
      <c r="V173" s="21">
        <v>41306</v>
      </c>
      <c r="W173" s="21">
        <v>41322</v>
      </c>
      <c r="X173" s="21" t="s">
        <v>74</v>
      </c>
      <c r="Y173">
        <v>2013</v>
      </c>
      <c r="Z173" t="s">
        <v>366</v>
      </c>
    </row>
    <row r="174" spans="1:26">
      <c r="A174" t="s">
        <v>279</v>
      </c>
      <c r="B174" t="s">
        <v>105</v>
      </c>
      <c r="C174" t="s">
        <v>105</v>
      </c>
      <c r="D174" t="s">
        <v>105</v>
      </c>
      <c r="E174" t="s">
        <v>105</v>
      </c>
      <c r="F174" t="s">
        <v>354</v>
      </c>
      <c r="G174" t="s">
        <v>355</v>
      </c>
      <c r="H174" t="s">
        <v>378</v>
      </c>
      <c r="I174" t="s">
        <v>379</v>
      </c>
      <c r="J174" t="s">
        <v>105</v>
      </c>
      <c r="K174">
        <v>7086</v>
      </c>
      <c r="L174" t="s">
        <v>105</v>
      </c>
      <c r="M174" t="s">
        <v>105</v>
      </c>
      <c r="N174" t="s">
        <v>358</v>
      </c>
      <c r="O174" t="s">
        <v>359</v>
      </c>
      <c r="P174" t="s">
        <v>380</v>
      </c>
      <c r="Q174" t="s">
        <v>381</v>
      </c>
      <c r="R174" t="s">
        <v>105</v>
      </c>
      <c r="S174" t="s">
        <v>382</v>
      </c>
      <c r="T174" t="s">
        <v>391</v>
      </c>
      <c r="U174" t="s">
        <v>392</v>
      </c>
      <c r="V174" s="21">
        <v>41334</v>
      </c>
      <c r="W174" s="21">
        <v>41350</v>
      </c>
      <c r="X174" s="21" t="s">
        <v>74</v>
      </c>
      <c r="Y174">
        <v>2013</v>
      </c>
      <c r="Z174" t="s">
        <v>366</v>
      </c>
    </row>
    <row r="175" spans="1:26">
      <c r="A175" t="s">
        <v>280</v>
      </c>
      <c r="B175" t="s">
        <v>105</v>
      </c>
      <c r="C175" t="s">
        <v>105</v>
      </c>
      <c r="D175" t="s">
        <v>105</v>
      </c>
      <c r="E175" t="s">
        <v>105</v>
      </c>
      <c r="F175" t="s">
        <v>354</v>
      </c>
      <c r="G175" t="s">
        <v>355</v>
      </c>
      <c r="H175" t="s">
        <v>378</v>
      </c>
      <c r="I175" t="s">
        <v>379</v>
      </c>
      <c r="J175" t="s">
        <v>105</v>
      </c>
      <c r="K175">
        <v>7086</v>
      </c>
      <c r="L175" t="s">
        <v>105</v>
      </c>
      <c r="M175" t="s">
        <v>105</v>
      </c>
      <c r="N175" t="s">
        <v>358</v>
      </c>
      <c r="O175" t="s">
        <v>359</v>
      </c>
      <c r="P175" t="s">
        <v>380</v>
      </c>
      <c r="Q175" t="s">
        <v>381</v>
      </c>
      <c r="R175" t="s">
        <v>105</v>
      </c>
      <c r="S175" t="s">
        <v>382</v>
      </c>
      <c r="T175" t="s">
        <v>391</v>
      </c>
      <c r="U175" t="s">
        <v>392</v>
      </c>
      <c r="V175" s="21">
        <v>41365</v>
      </c>
      <c r="W175" s="21">
        <v>41378</v>
      </c>
      <c r="X175" s="21" t="s">
        <v>71</v>
      </c>
      <c r="Y175">
        <v>2013</v>
      </c>
      <c r="Z175" t="s">
        <v>106</v>
      </c>
    </row>
    <row r="176" spans="1:26">
      <c r="A176" t="s">
        <v>281</v>
      </c>
      <c r="B176" t="s">
        <v>105</v>
      </c>
      <c r="C176" t="s">
        <v>105</v>
      </c>
      <c r="D176" t="s">
        <v>105</v>
      </c>
      <c r="E176" t="s">
        <v>105</v>
      </c>
      <c r="F176" t="s">
        <v>354</v>
      </c>
      <c r="G176" t="s">
        <v>355</v>
      </c>
      <c r="H176" t="s">
        <v>378</v>
      </c>
      <c r="I176" t="s">
        <v>379</v>
      </c>
      <c r="J176" t="s">
        <v>105</v>
      </c>
      <c r="K176">
        <v>7086</v>
      </c>
      <c r="L176" t="s">
        <v>105</v>
      </c>
      <c r="M176" t="s">
        <v>105</v>
      </c>
      <c r="N176" t="s">
        <v>358</v>
      </c>
      <c r="O176" t="s">
        <v>359</v>
      </c>
      <c r="P176" t="s">
        <v>380</v>
      </c>
      <c r="Q176" t="s">
        <v>381</v>
      </c>
      <c r="R176" t="s">
        <v>105</v>
      </c>
      <c r="S176" t="s">
        <v>382</v>
      </c>
      <c r="T176" t="s">
        <v>391</v>
      </c>
      <c r="U176" t="s">
        <v>392</v>
      </c>
      <c r="V176" s="21">
        <v>41395</v>
      </c>
      <c r="W176" s="21">
        <v>41413</v>
      </c>
      <c r="X176" s="21" t="s">
        <v>71</v>
      </c>
      <c r="Y176">
        <v>2013</v>
      </c>
      <c r="Z176" t="s">
        <v>106</v>
      </c>
    </row>
    <row r="177" spans="1:26">
      <c r="A177" t="s">
        <v>282</v>
      </c>
      <c r="B177" t="s">
        <v>105</v>
      </c>
      <c r="C177" t="s">
        <v>105</v>
      </c>
      <c r="D177" t="s">
        <v>105</v>
      </c>
      <c r="E177" t="s">
        <v>105</v>
      </c>
      <c r="F177" t="s">
        <v>354</v>
      </c>
      <c r="G177" t="s">
        <v>355</v>
      </c>
      <c r="H177" t="s">
        <v>378</v>
      </c>
      <c r="I177" t="s">
        <v>379</v>
      </c>
      <c r="J177" t="s">
        <v>105</v>
      </c>
      <c r="K177">
        <v>7086</v>
      </c>
      <c r="L177" t="s">
        <v>105</v>
      </c>
      <c r="M177" t="s">
        <v>105</v>
      </c>
      <c r="N177" t="s">
        <v>358</v>
      </c>
      <c r="O177" t="s">
        <v>359</v>
      </c>
      <c r="P177" t="s">
        <v>380</v>
      </c>
      <c r="Q177" t="s">
        <v>381</v>
      </c>
      <c r="R177" t="s">
        <v>105</v>
      </c>
      <c r="S177" t="s">
        <v>382</v>
      </c>
      <c r="T177" t="s">
        <v>391</v>
      </c>
      <c r="U177" t="s">
        <v>392</v>
      </c>
      <c r="V177" s="21">
        <v>41426</v>
      </c>
      <c r="W177" s="21">
        <v>41441</v>
      </c>
      <c r="X177" s="21" t="s">
        <v>71</v>
      </c>
      <c r="Y177">
        <v>2013</v>
      </c>
      <c r="Z177" t="s">
        <v>106</v>
      </c>
    </row>
    <row r="178" spans="1:26">
      <c r="A178" t="s">
        <v>283</v>
      </c>
      <c r="B178" t="s">
        <v>105</v>
      </c>
      <c r="C178" t="s">
        <v>105</v>
      </c>
      <c r="D178" t="s">
        <v>105</v>
      </c>
      <c r="E178" t="s">
        <v>105</v>
      </c>
      <c r="F178" t="s">
        <v>354</v>
      </c>
      <c r="G178" t="s">
        <v>355</v>
      </c>
      <c r="H178" t="s">
        <v>378</v>
      </c>
      <c r="I178" t="s">
        <v>379</v>
      </c>
      <c r="J178" t="s">
        <v>105</v>
      </c>
      <c r="K178">
        <v>7086</v>
      </c>
      <c r="L178" t="s">
        <v>105</v>
      </c>
      <c r="M178" t="s">
        <v>105</v>
      </c>
      <c r="N178" t="s">
        <v>358</v>
      </c>
      <c r="O178" t="s">
        <v>359</v>
      </c>
      <c r="P178" t="s">
        <v>380</v>
      </c>
      <c r="Q178" t="s">
        <v>381</v>
      </c>
      <c r="R178" t="s">
        <v>105</v>
      </c>
      <c r="S178" t="s">
        <v>382</v>
      </c>
      <c r="T178" t="s">
        <v>391</v>
      </c>
      <c r="U178" t="s">
        <v>392</v>
      </c>
      <c r="V178" s="21">
        <v>41456</v>
      </c>
      <c r="W178" s="21">
        <v>41469</v>
      </c>
      <c r="X178" s="21" t="s">
        <v>72</v>
      </c>
      <c r="Y178">
        <v>2013</v>
      </c>
      <c r="Z178" t="s">
        <v>109</v>
      </c>
    </row>
    <row r="179" spans="1:26">
      <c r="A179" t="s">
        <v>284</v>
      </c>
      <c r="B179" t="s">
        <v>105</v>
      </c>
      <c r="C179" t="s">
        <v>105</v>
      </c>
      <c r="D179" t="s">
        <v>105</v>
      </c>
      <c r="E179" t="s">
        <v>105</v>
      </c>
      <c r="F179" t="s">
        <v>354</v>
      </c>
      <c r="G179" t="s">
        <v>355</v>
      </c>
      <c r="H179" t="s">
        <v>378</v>
      </c>
      <c r="I179" t="s">
        <v>379</v>
      </c>
      <c r="J179" t="s">
        <v>105</v>
      </c>
      <c r="K179">
        <v>7086</v>
      </c>
      <c r="L179" t="s">
        <v>105</v>
      </c>
      <c r="M179" t="s">
        <v>105</v>
      </c>
      <c r="N179" t="s">
        <v>358</v>
      </c>
      <c r="O179" t="s">
        <v>359</v>
      </c>
      <c r="P179" t="s">
        <v>380</v>
      </c>
      <c r="Q179" t="s">
        <v>381</v>
      </c>
      <c r="R179" t="s">
        <v>105</v>
      </c>
      <c r="S179" t="s">
        <v>382</v>
      </c>
      <c r="T179" t="s">
        <v>391</v>
      </c>
      <c r="U179" t="s">
        <v>392</v>
      </c>
      <c r="V179" s="21">
        <v>41487</v>
      </c>
      <c r="W179" s="21">
        <v>41504</v>
      </c>
      <c r="X179" s="21" t="s">
        <v>72</v>
      </c>
      <c r="Y179">
        <v>2013</v>
      </c>
      <c r="Z179" t="s">
        <v>109</v>
      </c>
    </row>
    <row r="180" spans="1:26">
      <c r="A180" t="s">
        <v>285</v>
      </c>
      <c r="B180" t="s">
        <v>105</v>
      </c>
      <c r="C180" t="s">
        <v>105</v>
      </c>
      <c r="D180" t="s">
        <v>105</v>
      </c>
      <c r="E180" t="s">
        <v>105</v>
      </c>
      <c r="F180" t="s">
        <v>354</v>
      </c>
      <c r="G180" t="s">
        <v>355</v>
      </c>
      <c r="H180" t="s">
        <v>378</v>
      </c>
      <c r="I180" t="s">
        <v>379</v>
      </c>
      <c r="J180" t="s">
        <v>105</v>
      </c>
      <c r="K180">
        <v>7086</v>
      </c>
      <c r="L180" t="s">
        <v>105</v>
      </c>
      <c r="M180" t="s">
        <v>105</v>
      </c>
      <c r="N180" t="s">
        <v>358</v>
      </c>
      <c r="O180" t="s">
        <v>359</v>
      </c>
      <c r="P180" t="s">
        <v>380</v>
      </c>
      <c r="Q180" t="s">
        <v>381</v>
      </c>
      <c r="R180" t="s">
        <v>105</v>
      </c>
      <c r="S180" t="s">
        <v>382</v>
      </c>
      <c r="T180" t="s">
        <v>391</v>
      </c>
      <c r="U180" t="s">
        <v>392</v>
      </c>
      <c r="V180" s="21">
        <v>41518</v>
      </c>
      <c r="W180" s="21">
        <v>41532</v>
      </c>
      <c r="X180" s="21" t="s">
        <v>72</v>
      </c>
      <c r="Y180">
        <v>2013</v>
      </c>
      <c r="Z180" t="s">
        <v>109</v>
      </c>
    </row>
    <row r="181" spans="1:26">
      <c r="A181" t="s">
        <v>286</v>
      </c>
      <c r="B181" t="s">
        <v>105</v>
      </c>
      <c r="C181" t="s">
        <v>105</v>
      </c>
      <c r="D181" t="s">
        <v>105</v>
      </c>
      <c r="E181" t="s">
        <v>105</v>
      </c>
      <c r="F181" t="s">
        <v>354</v>
      </c>
      <c r="G181" t="s">
        <v>355</v>
      </c>
      <c r="H181" t="s">
        <v>378</v>
      </c>
      <c r="I181" t="s">
        <v>379</v>
      </c>
      <c r="J181" t="s">
        <v>105</v>
      </c>
      <c r="K181">
        <v>7086</v>
      </c>
      <c r="L181" t="s">
        <v>105</v>
      </c>
      <c r="M181" t="s">
        <v>105</v>
      </c>
      <c r="N181" t="s">
        <v>358</v>
      </c>
      <c r="O181" t="s">
        <v>359</v>
      </c>
      <c r="P181" t="s">
        <v>380</v>
      </c>
      <c r="Q181" t="s">
        <v>381</v>
      </c>
      <c r="R181" t="s">
        <v>105</v>
      </c>
      <c r="S181" t="s">
        <v>382</v>
      </c>
      <c r="T181" t="s">
        <v>391</v>
      </c>
      <c r="U181" t="s">
        <v>392</v>
      </c>
      <c r="V181" s="21">
        <v>41548</v>
      </c>
      <c r="W181" s="21">
        <v>41560</v>
      </c>
      <c r="X181" s="21" t="s">
        <v>73</v>
      </c>
      <c r="Y181">
        <v>2013</v>
      </c>
      <c r="Z181" t="s">
        <v>353</v>
      </c>
    </row>
    <row r="182" spans="1:26">
      <c r="A182" t="s">
        <v>287</v>
      </c>
      <c r="B182" t="s">
        <v>105</v>
      </c>
      <c r="C182" t="s">
        <v>105</v>
      </c>
      <c r="D182" t="s">
        <v>105</v>
      </c>
      <c r="E182" t="s">
        <v>105</v>
      </c>
      <c r="F182" t="s">
        <v>354</v>
      </c>
      <c r="G182" t="s">
        <v>355</v>
      </c>
      <c r="H182" t="s">
        <v>378</v>
      </c>
      <c r="I182" t="s">
        <v>379</v>
      </c>
      <c r="J182" t="s">
        <v>105</v>
      </c>
      <c r="K182">
        <v>7086</v>
      </c>
      <c r="L182" t="s">
        <v>105</v>
      </c>
      <c r="M182" t="s">
        <v>105</v>
      </c>
      <c r="N182" t="s">
        <v>358</v>
      </c>
      <c r="O182" t="s">
        <v>359</v>
      </c>
      <c r="P182" t="s">
        <v>380</v>
      </c>
      <c r="Q182" t="s">
        <v>381</v>
      </c>
      <c r="R182" t="s">
        <v>105</v>
      </c>
      <c r="S182" t="s">
        <v>382</v>
      </c>
      <c r="T182" t="s">
        <v>391</v>
      </c>
      <c r="U182" t="s">
        <v>392</v>
      </c>
      <c r="V182" s="21">
        <v>41579</v>
      </c>
      <c r="W182" s="21">
        <v>41595</v>
      </c>
      <c r="X182" s="21" t="s">
        <v>73</v>
      </c>
      <c r="Y182">
        <v>2013</v>
      </c>
      <c r="Z182" t="s">
        <v>353</v>
      </c>
    </row>
    <row r="183" spans="1:26">
      <c r="A183" t="s">
        <v>288</v>
      </c>
      <c r="B183" t="s">
        <v>105</v>
      </c>
      <c r="C183" t="s">
        <v>105</v>
      </c>
      <c r="D183" t="s">
        <v>105</v>
      </c>
      <c r="E183" t="s">
        <v>105</v>
      </c>
      <c r="F183" t="s">
        <v>354</v>
      </c>
      <c r="G183" t="s">
        <v>355</v>
      </c>
      <c r="H183" t="s">
        <v>378</v>
      </c>
      <c r="I183" t="s">
        <v>379</v>
      </c>
      <c r="J183" t="s">
        <v>105</v>
      </c>
      <c r="K183">
        <v>7086</v>
      </c>
      <c r="L183" t="s">
        <v>105</v>
      </c>
      <c r="M183" t="s">
        <v>105</v>
      </c>
      <c r="N183" t="s">
        <v>358</v>
      </c>
      <c r="O183" t="s">
        <v>359</v>
      </c>
      <c r="P183" t="s">
        <v>380</v>
      </c>
      <c r="Q183" t="s">
        <v>381</v>
      </c>
      <c r="R183" t="s">
        <v>105</v>
      </c>
      <c r="S183" t="s">
        <v>382</v>
      </c>
      <c r="T183" t="s">
        <v>391</v>
      </c>
      <c r="U183" t="s">
        <v>392</v>
      </c>
      <c r="V183" s="21">
        <v>41609</v>
      </c>
      <c r="W183" s="21">
        <v>41623</v>
      </c>
      <c r="X183" s="21" t="s">
        <v>73</v>
      </c>
      <c r="Y183">
        <v>2013</v>
      </c>
      <c r="Z183" t="s">
        <v>353</v>
      </c>
    </row>
    <row r="184" spans="1:26">
      <c r="A184" t="s">
        <v>289</v>
      </c>
      <c r="B184" t="s">
        <v>105</v>
      </c>
      <c r="C184" t="s">
        <v>105</v>
      </c>
      <c r="D184" t="s">
        <v>105</v>
      </c>
      <c r="E184" t="s">
        <v>105</v>
      </c>
      <c r="F184" t="s">
        <v>354</v>
      </c>
      <c r="G184" t="s">
        <v>355</v>
      </c>
      <c r="H184" t="s">
        <v>378</v>
      </c>
      <c r="I184" t="s">
        <v>379</v>
      </c>
      <c r="J184" t="s">
        <v>105</v>
      </c>
      <c r="K184">
        <v>7086</v>
      </c>
      <c r="L184" t="s">
        <v>105</v>
      </c>
      <c r="M184" t="s">
        <v>105</v>
      </c>
      <c r="N184" t="s">
        <v>358</v>
      </c>
      <c r="O184" t="s">
        <v>359</v>
      </c>
      <c r="P184" t="s">
        <v>380</v>
      </c>
      <c r="Q184" t="s">
        <v>381</v>
      </c>
      <c r="R184" t="s">
        <v>105</v>
      </c>
      <c r="S184" t="s">
        <v>382</v>
      </c>
      <c r="T184" t="s">
        <v>393</v>
      </c>
      <c r="U184" t="s">
        <v>394</v>
      </c>
      <c r="V184" s="21">
        <v>41244</v>
      </c>
      <c r="W184" s="21">
        <v>41259</v>
      </c>
      <c r="X184" s="21" t="s">
        <v>73</v>
      </c>
      <c r="Y184">
        <v>2012</v>
      </c>
      <c r="Z184" t="s">
        <v>365</v>
      </c>
    </row>
    <row r="185" spans="1:26">
      <c r="A185" t="s">
        <v>290</v>
      </c>
      <c r="B185" t="s">
        <v>105</v>
      </c>
      <c r="C185" t="s">
        <v>105</v>
      </c>
      <c r="D185" t="s">
        <v>105</v>
      </c>
      <c r="E185" t="s">
        <v>105</v>
      </c>
      <c r="F185" t="s">
        <v>354</v>
      </c>
      <c r="G185" t="s">
        <v>355</v>
      </c>
      <c r="H185" t="s">
        <v>378</v>
      </c>
      <c r="I185" t="s">
        <v>379</v>
      </c>
      <c r="J185" t="s">
        <v>105</v>
      </c>
      <c r="K185">
        <v>7086</v>
      </c>
      <c r="L185" t="s">
        <v>105</v>
      </c>
      <c r="M185" t="s">
        <v>105</v>
      </c>
      <c r="N185" t="s">
        <v>358</v>
      </c>
      <c r="O185" t="s">
        <v>359</v>
      </c>
      <c r="P185" t="s">
        <v>380</v>
      </c>
      <c r="Q185" t="s">
        <v>381</v>
      </c>
      <c r="R185" t="s">
        <v>105</v>
      </c>
      <c r="S185" t="s">
        <v>382</v>
      </c>
      <c r="T185" t="s">
        <v>393</v>
      </c>
      <c r="U185" t="s">
        <v>394</v>
      </c>
      <c r="V185" s="21">
        <v>41275</v>
      </c>
      <c r="W185" s="21">
        <v>41287</v>
      </c>
      <c r="X185" s="21" t="s">
        <v>74</v>
      </c>
      <c r="Y185">
        <v>2013</v>
      </c>
      <c r="Z185" t="s">
        <v>366</v>
      </c>
    </row>
    <row r="186" spans="1:26">
      <c r="A186" t="s">
        <v>291</v>
      </c>
      <c r="B186" t="s">
        <v>105</v>
      </c>
      <c r="C186" t="s">
        <v>105</v>
      </c>
      <c r="D186" t="s">
        <v>105</v>
      </c>
      <c r="E186" t="s">
        <v>105</v>
      </c>
      <c r="F186" t="s">
        <v>354</v>
      </c>
      <c r="G186" t="s">
        <v>355</v>
      </c>
      <c r="H186" t="s">
        <v>378</v>
      </c>
      <c r="I186" t="s">
        <v>379</v>
      </c>
      <c r="J186" t="s">
        <v>105</v>
      </c>
      <c r="K186">
        <v>7086</v>
      </c>
      <c r="L186" t="s">
        <v>105</v>
      </c>
      <c r="M186" t="s">
        <v>105</v>
      </c>
      <c r="N186" t="s">
        <v>358</v>
      </c>
      <c r="O186" t="s">
        <v>359</v>
      </c>
      <c r="P186" t="s">
        <v>380</v>
      </c>
      <c r="Q186" t="s">
        <v>381</v>
      </c>
      <c r="R186" t="s">
        <v>105</v>
      </c>
      <c r="S186" t="s">
        <v>382</v>
      </c>
      <c r="T186" t="s">
        <v>393</v>
      </c>
      <c r="U186" t="s">
        <v>394</v>
      </c>
      <c r="V186" s="21">
        <v>41306</v>
      </c>
      <c r="W186" s="21">
        <v>41322</v>
      </c>
      <c r="X186" s="21" t="s">
        <v>74</v>
      </c>
      <c r="Y186">
        <v>2013</v>
      </c>
      <c r="Z186" t="s">
        <v>366</v>
      </c>
    </row>
    <row r="187" spans="1:26">
      <c r="A187" t="s">
        <v>292</v>
      </c>
      <c r="B187" t="s">
        <v>105</v>
      </c>
      <c r="C187" t="s">
        <v>105</v>
      </c>
      <c r="D187" t="s">
        <v>105</v>
      </c>
      <c r="E187" t="s">
        <v>105</v>
      </c>
      <c r="F187" t="s">
        <v>354</v>
      </c>
      <c r="G187" t="s">
        <v>355</v>
      </c>
      <c r="H187" t="s">
        <v>378</v>
      </c>
      <c r="I187" t="s">
        <v>379</v>
      </c>
      <c r="J187" t="s">
        <v>105</v>
      </c>
      <c r="K187">
        <v>7086</v>
      </c>
      <c r="L187" t="s">
        <v>105</v>
      </c>
      <c r="M187" t="s">
        <v>105</v>
      </c>
      <c r="N187" t="s">
        <v>358</v>
      </c>
      <c r="O187" t="s">
        <v>359</v>
      </c>
      <c r="P187" t="s">
        <v>380</v>
      </c>
      <c r="Q187" t="s">
        <v>381</v>
      </c>
      <c r="R187" t="s">
        <v>105</v>
      </c>
      <c r="S187" t="s">
        <v>382</v>
      </c>
      <c r="T187" t="s">
        <v>393</v>
      </c>
      <c r="U187" t="s">
        <v>394</v>
      </c>
      <c r="V187" s="21">
        <v>41334</v>
      </c>
      <c r="W187" s="21">
        <v>41350</v>
      </c>
      <c r="X187" s="21" t="s">
        <v>74</v>
      </c>
      <c r="Y187">
        <v>2013</v>
      </c>
      <c r="Z187" t="s">
        <v>366</v>
      </c>
    </row>
    <row r="188" spans="1:26">
      <c r="A188" t="s">
        <v>293</v>
      </c>
      <c r="B188" t="s">
        <v>105</v>
      </c>
      <c r="C188" t="s">
        <v>105</v>
      </c>
      <c r="D188" t="s">
        <v>105</v>
      </c>
      <c r="E188" t="s">
        <v>105</v>
      </c>
      <c r="F188" t="s">
        <v>354</v>
      </c>
      <c r="G188" t="s">
        <v>355</v>
      </c>
      <c r="H188" t="s">
        <v>378</v>
      </c>
      <c r="I188" t="s">
        <v>379</v>
      </c>
      <c r="J188" t="s">
        <v>105</v>
      </c>
      <c r="K188">
        <v>7086</v>
      </c>
      <c r="L188" t="s">
        <v>105</v>
      </c>
      <c r="M188" t="s">
        <v>105</v>
      </c>
      <c r="N188" t="s">
        <v>358</v>
      </c>
      <c r="O188" t="s">
        <v>359</v>
      </c>
      <c r="P188" t="s">
        <v>380</v>
      </c>
      <c r="Q188" t="s">
        <v>381</v>
      </c>
      <c r="R188" t="s">
        <v>105</v>
      </c>
      <c r="S188" t="s">
        <v>382</v>
      </c>
      <c r="T188" t="s">
        <v>393</v>
      </c>
      <c r="U188" t="s">
        <v>394</v>
      </c>
      <c r="V188" s="21">
        <v>41365</v>
      </c>
      <c r="W188" s="21">
        <v>41378</v>
      </c>
      <c r="X188" s="21" t="s">
        <v>71</v>
      </c>
      <c r="Y188">
        <v>2013</v>
      </c>
      <c r="Z188" t="s">
        <v>106</v>
      </c>
    </row>
    <row r="189" spans="1:26">
      <c r="A189" t="s">
        <v>294</v>
      </c>
      <c r="B189" t="s">
        <v>105</v>
      </c>
      <c r="C189" t="s">
        <v>105</v>
      </c>
      <c r="D189" t="s">
        <v>105</v>
      </c>
      <c r="E189" t="s">
        <v>105</v>
      </c>
      <c r="F189" t="s">
        <v>354</v>
      </c>
      <c r="G189" t="s">
        <v>355</v>
      </c>
      <c r="H189" t="s">
        <v>378</v>
      </c>
      <c r="I189" t="s">
        <v>379</v>
      </c>
      <c r="J189" t="s">
        <v>105</v>
      </c>
      <c r="K189">
        <v>7086</v>
      </c>
      <c r="L189" t="s">
        <v>105</v>
      </c>
      <c r="M189" t="s">
        <v>105</v>
      </c>
      <c r="N189" t="s">
        <v>358</v>
      </c>
      <c r="O189" t="s">
        <v>359</v>
      </c>
      <c r="P189" t="s">
        <v>380</v>
      </c>
      <c r="Q189" t="s">
        <v>381</v>
      </c>
      <c r="R189" t="s">
        <v>105</v>
      </c>
      <c r="S189" t="s">
        <v>382</v>
      </c>
      <c r="T189" t="s">
        <v>393</v>
      </c>
      <c r="U189" t="s">
        <v>394</v>
      </c>
      <c r="V189" s="21">
        <v>41395</v>
      </c>
      <c r="W189" s="21">
        <v>41413</v>
      </c>
      <c r="X189" s="21" t="s">
        <v>71</v>
      </c>
      <c r="Y189">
        <v>2013</v>
      </c>
      <c r="Z189" t="s">
        <v>106</v>
      </c>
    </row>
    <row r="190" spans="1:26">
      <c r="A190" t="s">
        <v>295</v>
      </c>
      <c r="B190" t="s">
        <v>105</v>
      </c>
      <c r="C190" t="s">
        <v>105</v>
      </c>
      <c r="D190" t="s">
        <v>105</v>
      </c>
      <c r="E190" t="s">
        <v>105</v>
      </c>
      <c r="F190" t="s">
        <v>354</v>
      </c>
      <c r="G190" t="s">
        <v>355</v>
      </c>
      <c r="H190" t="s">
        <v>378</v>
      </c>
      <c r="I190" t="s">
        <v>379</v>
      </c>
      <c r="J190" t="s">
        <v>105</v>
      </c>
      <c r="K190">
        <v>7086</v>
      </c>
      <c r="L190" t="s">
        <v>105</v>
      </c>
      <c r="M190" t="s">
        <v>105</v>
      </c>
      <c r="N190" t="s">
        <v>358</v>
      </c>
      <c r="O190" t="s">
        <v>359</v>
      </c>
      <c r="P190" t="s">
        <v>380</v>
      </c>
      <c r="Q190" t="s">
        <v>381</v>
      </c>
      <c r="R190" t="s">
        <v>105</v>
      </c>
      <c r="S190" t="s">
        <v>382</v>
      </c>
      <c r="T190" t="s">
        <v>393</v>
      </c>
      <c r="U190" t="s">
        <v>394</v>
      </c>
      <c r="V190" s="21">
        <v>41426</v>
      </c>
      <c r="W190" s="21">
        <v>41441</v>
      </c>
      <c r="X190" s="21" t="s">
        <v>71</v>
      </c>
      <c r="Y190">
        <v>2013</v>
      </c>
      <c r="Z190" t="s">
        <v>106</v>
      </c>
    </row>
    <row r="191" spans="1:26">
      <c r="A191" t="s">
        <v>296</v>
      </c>
      <c r="B191" t="s">
        <v>105</v>
      </c>
      <c r="C191" t="s">
        <v>105</v>
      </c>
      <c r="D191" t="s">
        <v>105</v>
      </c>
      <c r="E191" t="s">
        <v>105</v>
      </c>
      <c r="F191" t="s">
        <v>354</v>
      </c>
      <c r="G191" t="s">
        <v>355</v>
      </c>
      <c r="H191" t="s">
        <v>378</v>
      </c>
      <c r="I191" t="s">
        <v>379</v>
      </c>
      <c r="J191" t="s">
        <v>105</v>
      </c>
      <c r="K191">
        <v>7086</v>
      </c>
      <c r="L191" t="s">
        <v>105</v>
      </c>
      <c r="M191" t="s">
        <v>105</v>
      </c>
      <c r="N191" t="s">
        <v>358</v>
      </c>
      <c r="O191" t="s">
        <v>359</v>
      </c>
      <c r="P191" t="s">
        <v>380</v>
      </c>
      <c r="Q191" t="s">
        <v>381</v>
      </c>
      <c r="R191" t="s">
        <v>105</v>
      </c>
      <c r="S191" t="s">
        <v>382</v>
      </c>
      <c r="T191" t="s">
        <v>393</v>
      </c>
      <c r="U191" t="s">
        <v>394</v>
      </c>
      <c r="V191" s="21">
        <v>41456</v>
      </c>
      <c r="W191" s="21">
        <v>41469</v>
      </c>
      <c r="X191" s="21" t="s">
        <v>72</v>
      </c>
      <c r="Y191">
        <v>2013</v>
      </c>
      <c r="Z191" t="s">
        <v>109</v>
      </c>
    </row>
    <row r="192" spans="1:26">
      <c r="A192" t="s">
        <v>297</v>
      </c>
      <c r="B192" t="s">
        <v>105</v>
      </c>
      <c r="C192" t="s">
        <v>105</v>
      </c>
      <c r="D192" t="s">
        <v>105</v>
      </c>
      <c r="E192" t="s">
        <v>105</v>
      </c>
      <c r="F192" t="s">
        <v>354</v>
      </c>
      <c r="G192" t="s">
        <v>355</v>
      </c>
      <c r="H192" t="s">
        <v>378</v>
      </c>
      <c r="I192" t="s">
        <v>379</v>
      </c>
      <c r="J192" t="s">
        <v>105</v>
      </c>
      <c r="K192">
        <v>7086</v>
      </c>
      <c r="L192" t="s">
        <v>105</v>
      </c>
      <c r="M192" t="s">
        <v>105</v>
      </c>
      <c r="N192" t="s">
        <v>358</v>
      </c>
      <c r="O192" t="s">
        <v>359</v>
      </c>
      <c r="P192" t="s">
        <v>380</v>
      </c>
      <c r="Q192" t="s">
        <v>381</v>
      </c>
      <c r="R192" t="s">
        <v>105</v>
      </c>
      <c r="S192" t="s">
        <v>382</v>
      </c>
      <c r="T192" t="s">
        <v>393</v>
      </c>
      <c r="U192" t="s">
        <v>394</v>
      </c>
      <c r="V192" s="21">
        <v>41487</v>
      </c>
      <c r="W192" s="21">
        <v>41504</v>
      </c>
      <c r="X192" s="21" t="s">
        <v>72</v>
      </c>
      <c r="Y192">
        <v>2013</v>
      </c>
      <c r="Z192" t="s">
        <v>109</v>
      </c>
    </row>
    <row r="193" spans="1:26">
      <c r="A193" t="s">
        <v>298</v>
      </c>
      <c r="B193" t="s">
        <v>105</v>
      </c>
      <c r="C193" t="s">
        <v>105</v>
      </c>
      <c r="D193" t="s">
        <v>105</v>
      </c>
      <c r="E193" t="s">
        <v>105</v>
      </c>
      <c r="F193" t="s">
        <v>354</v>
      </c>
      <c r="G193" t="s">
        <v>355</v>
      </c>
      <c r="H193" t="s">
        <v>378</v>
      </c>
      <c r="I193" t="s">
        <v>379</v>
      </c>
      <c r="J193" t="s">
        <v>105</v>
      </c>
      <c r="K193">
        <v>7086</v>
      </c>
      <c r="L193" t="s">
        <v>105</v>
      </c>
      <c r="M193" t="s">
        <v>105</v>
      </c>
      <c r="N193" t="s">
        <v>358</v>
      </c>
      <c r="O193" t="s">
        <v>359</v>
      </c>
      <c r="P193" t="s">
        <v>380</v>
      </c>
      <c r="Q193" t="s">
        <v>381</v>
      </c>
      <c r="R193" t="s">
        <v>105</v>
      </c>
      <c r="S193" t="s">
        <v>382</v>
      </c>
      <c r="T193" t="s">
        <v>393</v>
      </c>
      <c r="U193" t="s">
        <v>394</v>
      </c>
      <c r="V193" s="21">
        <v>41518</v>
      </c>
      <c r="W193" s="21">
        <v>41532</v>
      </c>
      <c r="X193" s="21" t="s">
        <v>72</v>
      </c>
      <c r="Y193">
        <v>2013</v>
      </c>
      <c r="Z193" t="s">
        <v>109</v>
      </c>
    </row>
    <row r="194" spans="1:26">
      <c r="A194" t="s">
        <v>299</v>
      </c>
      <c r="B194" t="s">
        <v>105</v>
      </c>
      <c r="C194" t="s">
        <v>105</v>
      </c>
      <c r="D194" t="s">
        <v>105</v>
      </c>
      <c r="E194" t="s">
        <v>105</v>
      </c>
      <c r="F194" t="s">
        <v>354</v>
      </c>
      <c r="G194" t="s">
        <v>355</v>
      </c>
      <c r="H194" t="s">
        <v>378</v>
      </c>
      <c r="I194" t="s">
        <v>379</v>
      </c>
      <c r="J194" t="s">
        <v>105</v>
      </c>
      <c r="K194">
        <v>7086</v>
      </c>
      <c r="L194" t="s">
        <v>105</v>
      </c>
      <c r="M194" t="s">
        <v>105</v>
      </c>
      <c r="N194" t="s">
        <v>358</v>
      </c>
      <c r="O194" t="s">
        <v>359</v>
      </c>
      <c r="P194" t="s">
        <v>380</v>
      </c>
      <c r="Q194" t="s">
        <v>381</v>
      </c>
      <c r="R194" t="s">
        <v>105</v>
      </c>
      <c r="S194" t="s">
        <v>382</v>
      </c>
      <c r="T194" t="s">
        <v>393</v>
      </c>
      <c r="U194" t="s">
        <v>394</v>
      </c>
      <c r="V194" s="21">
        <v>41548</v>
      </c>
      <c r="W194" s="21">
        <v>41560</v>
      </c>
      <c r="X194" s="21" t="s">
        <v>73</v>
      </c>
      <c r="Y194">
        <v>2013</v>
      </c>
      <c r="Z194" t="s">
        <v>353</v>
      </c>
    </row>
    <row r="195" spans="1:26">
      <c r="A195" t="s">
        <v>300</v>
      </c>
      <c r="B195" t="s">
        <v>105</v>
      </c>
      <c r="C195" t="s">
        <v>105</v>
      </c>
      <c r="D195" t="s">
        <v>105</v>
      </c>
      <c r="E195" t="s">
        <v>105</v>
      </c>
      <c r="F195" t="s">
        <v>354</v>
      </c>
      <c r="G195" t="s">
        <v>355</v>
      </c>
      <c r="H195" t="s">
        <v>378</v>
      </c>
      <c r="I195" t="s">
        <v>379</v>
      </c>
      <c r="J195" t="s">
        <v>105</v>
      </c>
      <c r="K195">
        <v>7086</v>
      </c>
      <c r="L195" t="s">
        <v>105</v>
      </c>
      <c r="M195" t="s">
        <v>105</v>
      </c>
      <c r="N195" t="s">
        <v>358</v>
      </c>
      <c r="O195" t="s">
        <v>359</v>
      </c>
      <c r="P195" t="s">
        <v>380</v>
      </c>
      <c r="Q195" t="s">
        <v>381</v>
      </c>
      <c r="R195" t="s">
        <v>105</v>
      </c>
      <c r="S195" t="s">
        <v>382</v>
      </c>
      <c r="T195" t="s">
        <v>393</v>
      </c>
      <c r="U195" t="s">
        <v>394</v>
      </c>
      <c r="V195" s="21">
        <v>41579</v>
      </c>
      <c r="W195" s="21">
        <v>41595</v>
      </c>
      <c r="X195" s="21" t="s">
        <v>73</v>
      </c>
      <c r="Y195">
        <v>2013</v>
      </c>
      <c r="Z195" t="s">
        <v>353</v>
      </c>
    </row>
    <row r="196" spans="1:26">
      <c r="A196" t="s">
        <v>301</v>
      </c>
      <c r="B196" t="s">
        <v>105</v>
      </c>
      <c r="C196" t="s">
        <v>105</v>
      </c>
      <c r="D196" t="s">
        <v>105</v>
      </c>
      <c r="E196" t="s">
        <v>105</v>
      </c>
      <c r="F196" t="s">
        <v>354</v>
      </c>
      <c r="G196" t="s">
        <v>355</v>
      </c>
      <c r="H196" t="s">
        <v>378</v>
      </c>
      <c r="I196" t="s">
        <v>379</v>
      </c>
      <c r="J196" t="s">
        <v>105</v>
      </c>
      <c r="K196">
        <v>7086</v>
      </c>
      <c r="L196" t="s">
        <v>105</v>
      </c>
      <c r="M196" t="s">
        <v>105</v>
      </c>
      <c r="N196" t="s">
        <v>358</v>
      </c>
      <c r="O196" t="s">
        <v>359</v>
      </c>
      <c r="P196" t="s">
        <v>380</v>
      </c>
      <c r="Q196" t="s">
        <v>381</v>
      </c>
      <c r="R196" t="s">
        <v>105</v>
      </c>
      <c r="S196" t="s">
        <v>382</v>
      </c>
      <c r="T196" t="s">
        <v>393</v>
      </c>
      <c r="U196" t="s">
        <v>394</v>
      </c>
      <c r="V196" s="21">
        <v>41609</v>
      </c>
      <c r="W196" s="21">
        <v>41623</v>
      </c>
      <c r="X196" s="21" t="s">
        <v>73</v>
      </c>
      <c r="Y196">
        <v>2013</v>
      </c>
      <c r="Z196" t="s">
        <v>353</v>
      </c>
    </row>
    <row r="197" spans="1:26">
      <c r="A197" t="s">
        <v>302</v>
      </c>
      <c r="B197" t="s">
        <v>105</v>
      </c>
      <c r="C197" t="s">
        <v>105</v>
      </c>
      <c r="D197" t="s">
        <v>105</v>
      </c>
      <c r="E197" t="s">
        <v>105</v>
      </c>
      <c r="F197" t="s">
        <v>354</v>
      </c>
      <c r="G197" t="s">
        <v>355</v>
      </c>
      <c r="H197" t="s">
        <v>378</v>
      </c>
      <c r="I197" t="s">
        <v>379</v>
      </c>
      <c r="J197" t="s">
        <v>105</v>
      </c>
      <c r="K197">
        <v>7086</v>
      </c>
      <c r="L197" t="s">
        <v>105</v>
      </c>
      <c r="M197" t="s">
        <v>105</v>
      </c>
      <c r="N197" t="s">
        <v>358</v>
      </c>
      <c r="O197" t="s">
        <v>359</v>
      </c>
      <c r="P197" t="s">
        <v>380</v>
      </c>
      <c r="Q197" t="s">
        <v>381</v>
      </c>
      <c r="R197" t="s">
        <v>105</v>
      </c>
      <c r="S197" t="s">
        <v>382</v>
      </c>
      <c r="T197" t="s">
        <v>395</v>
      </c>
      <c r="U197" t="s">
        <v>396</v>
      </c>
      <c r="V197" s="21">
        <v>41244</v>
      </c>
      <c r="W197" s="21">
        <v>41259</v>
      </c>
      <c r="X197" s="21" t="s">
        <v>73</v>
      </c>
      <c r="Y197">
        <v>2012</v>
      </c>
      <c r="Z197" t="s">
        <v>365</v>
      </c>
    </row>
    <row r="198" spans="1:26">
      <c r="A198" t="s">
        <v>303</v>
      </c>
      <c r="B198" t="s">
        <v>105</v>
      </c>
      <c r="C198" t="s">
        <v>105</v>
      </c>
      <c r="D198" t="s">
        <v>105</v>
      </c>
      <c r="E198" t="s">
        <v>105</v>
      </c>
      <c r="F198" t="s">
        <v>354</v>
      </c>
      <c r="G198" t="s">
        <v>355</v>
      </c>
      <c r="H198" t="s">
        <v>378</v>
      </c>
      <c r="I198" t="s">
        <v>379</v>
      </c>
      <c r="J198" t="s">
        <v>105</v>
      </c>
      <c r="K198">
        <v>7086</v>
      </c>
      <c r="L198" t="s">
        <v>105</v>
      </c>
      <c r="M198" t="s">
        <v>105</v>
      </c>
      <c r="N198" t="s">
        <v>358</v>
      </c>
      <c r="O198" t="s">
        <v>359</v>
      </c>
      <c r="P198" t="s">
        <v>380</v>
      </c>
      <c r="Q198" t="s">
        <v>381</v>
      </c>
      <c r="R198" t="s">
        <v>105</v>
      </c>
      <c r="S198" t="s">
        <v>382</v>
      </c>
      <c r="T198" t="s">
        <v>395</v>
      </c>
      <c r="U198" t="s">
        <v>396</v>
      </c>
      <c r="V198" s="21">
        <v>41275</v>
      </c>
      <c r="W198" s="21">
        <v>41287</v>
      </c>
      <c r="X198" s="21" t="s">
        <v>74</v>
      </c>
      <c r="Y198">
        <v>2013</v>
      </c>
      <c r="Z198" t="s">
        <v>366</v>
      </c>
    </row>
    <row r="199" spans="1:26">
      <c r="A199" t="s">
        <v>304</v>
      </c>
      <c r="B199" t="s">
        <v>105</v>
      </c>
      <c r="C199" t="s">
        <v>105</v>
      </c>
      <c r="D199" t="s">
        <v>105</v>
      </c>
      <c r="E199" t="s">
        <v>105</v>
      </c>
      <c r="F199" t="s">
        <v>354</v>
      </c>
      <c r="G199" t="s">
        <v>355</v>
      </c>
      <c r="H199" t="s">
        <v>378</v>
      </c>
      <c r="I199" t="s">
        <v>379</v>
      </c>
      <c r="J199" t="s">
        <v>105</v>
      </c>
      <c r="K199">
        <v>7086</v>
      </c>
      <c r="L199" t="s">
        <v>105</v>
      </c>
      <c r="M199" t="s">
        <v>105</v>
      </c>
      <c r="N199" t="s">
        <v>358</v>
      </c>
      <c r="O199" t="s">
        <v>359</v>
      </c>
      <c r="P199" t="s">
        <v>380</v>
      </c>
      <c r="Q199" t="s">
        <v>381</v>
      </c>
      <c r="R199" t="s">
        <v>105</v>
      </c>
      <c r="S199" t="s">
        <v>382</v>
      </c>
      <c r="T199" t="s">
        <v>395</v>
      </c>
      <c r="U199" t="s">
        <v>396</v>
      </c>
      <c r="V199" s="21">
        <v>41306</v>
      </c>
      <c r="W199" s="21">
        <v>41322</v>
      </c>
      <c r="X199" s="21" t="s">
        <v>74</v>
      </c>
      <c r="Y199">
        <v>2013</v>
      </c>
      <c r="Z199" t="s">
        <v>366</v>
      </c>
    </row>
    <row r="200" spans="1:26">
      <c r="A200" t="s">
        <v>305</v>
      </c>
      <c r="B200" t="s">
        <v>105</v>
      </c>
      <c r="C200" t="s">
        <v>105</v>
      </c>
      <c r="D200" t="s">
        <v>105</v>
      </c>
      <c r="E200" t="s">
        <v>105</v>
      </c>
      <c r="F200" t="s">
        <v>354</v>
      </c>
      <c r="G200" t="s">
        <v>355</v>
      </c>
      <c r="H200" t="s">
        <v>378</v>
      </c>
      <c r="I200" t="s">
        <v>379</v>
      </c>
      <c r="J200" t="s">
        <v>105</v>
      </c>
      <c r="K200">
        <v>7086</v>
      </c>
      <c r="L200" t="s">
        <v>105</v>
      </c>
      <c r="M200" t="s">
        <v>105</v>
      </c>
      <c r="N200" t="s">
        <v>358</v>
      </c>
      <c r="O200" t="s">
        <v>359</v>
      </c>
      <c r="P200" t="s">
        <v>380</v>
      </c>
      <c r="Q200" t="s">
        <v>381</v>
      </c>
      <c r="R200" t="s">
        <v>105</v>
      </c>
      <c r="S200" t="s">
        <v>382</v>
      </c>
      <c r="T200" t="s">
        <v>395</v>
      </c>
      <c r="U200" t="s">
        <v>396</v>
      </c>
      <c r="V200" s="21">
        <v>41334</v>
      </c>
      <c r="W200" s="21">
        <v>41350</v>
      </c>
      <c r="X200" s="21" t="s">
        <v>74</v>
      </c>
      <c r="Y200">
        <v>2013</v>
      </c>
      <c r="Z200" t="s">
        <v>366</v>
      </c>
    </row>
    <row r="201" spans="1:26">
      <c r="A201" t="s">
        <v>306</v>
      </c>
      <c r="B201" t="s">
        <v>105</v>
      </c>
      <c r="C201" t="s">
        <v>105</v>
      </c>
      <c r="D201" t="s">
        <v>105</v>
      </c>
      <c r="E201" t="s">
        <v>105</v>
      </c>
      <c r="F201" t="s">
        <v>354</v>
      </c>
      <c r="G201" t="s">
        <v>355</v>
      </c>
      <c r="H201" t="s">
        <v>378</v>
      </c>
      <c r="I201" t="s">
        <v>379</v>
      </c>
      <c r="J201" t="s">
        <v>105</v>
      </c>
      <c r="K201">
        <v>7086</v>
      </c>
      <c r="L201" t="s">
        <v>105</v>
      </c>
      <c r="M201" t="s">
        <v>105</v>
      </c>
      <c r="N201" t="s">
        <v>358</v>
      </c>
      <c r="O201" t="s">
        <v>359</v>
      </c>
      <c r="P201" t="s">
        <v>380</v>
      </c>
      <c r="Q201" t="s">
        <v>381</v>
      </c>
      <c r="R201" t="s">
        <v>105</v>
      </c>
      <c r="S201" t="s">
        <v>382</v>
      </c>
      <c r="T201" t="s">
        <v>395</v>
      </c>
      <c r="U201" t="s">
        <v>396</v>
      </c>
      <c r="V201" s="21">
        <v>41365</v>
      </c>
      <c r="W201" s="21">
        <v>41378</v>
      </c>
      <c r="X201" s="21" t="s">
        <v>71</v>
      </c>
      <c r="Y201">
        <v>2013</v>
      </c>
      <c r="Z201" t="s">
        <v>106</v>
      </c>
    </row>
    <row r="202" spans="1:26">
      <c r="A202" t="s">
        <v>307</v>
      </c>
      <c r="B202" t="s">
        <v>105</v>
      </c>
      <c r="C202" t="s">
        <v>105</v>
      </c>
      <c r="D202" t="s">
        <v>105</v>
      </c>
      <c r="E202" t="s">
        <v>105</v>
      </c>
      <c r="F202" t="s">
        <v>354</v>
      </c>
      <c r="G202" t="s">
        <v>355</v>
      </c>
      <c r="H202" t="s">
        <v>378</v>
      </c>
      <c r="I202" t="s">
        <v>379</v>
      </c>
      <c r="J202" t="s">
        <v>105</v>
      </c>
      <c r="K202">
        <v>7086</v>
      </c>
      <c r="L202" t="s">
        <v>105</v>
      </c>
      <c r="M202" t="s">
        <v>105</v>
      </c>
      <c r="N202" t="s">
        <v>358</v>
      </c>
      <c r="O202" t="s">
        <v>359</v>
      </c>
      <c r="P202" t="s">
        <v>380</v>
      </c>
      <c r="Q202" t="s">
        <v>381</v>
      </c>
      <c r="R202" t="s">
        <v>105</v>
      </c>
      <c r="S202" t="s">
        <v>382</v>
      </c>
      <c r="T202" t="s">
        <v>395</v>
      </c>
      <c r="U202" t="s">
        <v>396</v>
      </c>
      <c r="V202" s="21">
        <v>41395</v>
      </c>
      <c r="W202" s="21">
        <v>41413</v>
      </c>
      <c r="X202" s="21" t="s">
        <v>71</v>
      </c>
      <c r="Y202">
        <v>2013</v>
      </c>
      <c r="Z202" t="s">
        <v>106</v>
      </c>
    </row>
    <row r="203" spans="1:26">
      <c r="A203" t="s">
        <v>308</v>
      </c>
      <c r="B203" t="s">
        <v>105</v>
      </c>
      <c r="C203" t="s">
        <v>105</v>
      </c>
      <c r="D203" t="s">
        <v>105</v>
      </c>
      <c r="E203" t="s">
        <v>105</v>
      </c>
      <c r="F203" t="s">
        <v>354</v>
      </c>
      <c r="G203" t="s">
        <v>355</v>
      </c>
      <c r="H203" t="s">
        <v>378</v>
      </c>
      <c r="I203" t="s">
        <v>379</v>
      </c>
      <c r="J203" t="s">
        <v>105</v>
      </c>
      <c r="K203">
        <v>7086</v>
      </c>
      <c r="L203" t="s">
        <v>105</v>
      </c>
      <c r="M203" t="s">
        <v>105</v>
      </c>
      <c r="N203" t="s">
        <v>358</v>
      </c>
      <c r="O203" t="s">
        <v>359</v>
      </c>
      <c r="P203" t="s">
        <v>380</v>
      </c>
      <c r="Q203" t="s">
        <v>381</v>
      </c>
      <c r="R203" t="s">
        <v>105</v>
      </c>
      <c r="S203" t="s">
        <v>382</v>
      </c>
      <c r="T203" t="s">
        <v>395</v>
      </c>
      <c r="U203" t="s">
        <v>396</v>
      </c>
      <c r="V203" s="21">
        <v>41426</v>
      </c>
      <c r="W203" s="21">
        <v>41441</v>
      </c>
      <c r="X203" s="21" t="s">
        <v>71</v>
      </c>
      <c r="Y203">
        <v>2013</v>
      </c>
      <c r="Z203" t="s">
        <v>106</v>
      </c>
    </row>
    <row r="204" spans="1:26">
      <c r="A204" t="s">
        <v>309</v>
      </c>
      <c r="B204" t="s">
        <v>105</v>
      </c>
      <c r="C204" t="s">
        <v>105</v>
      </c>
      <c r="D204" t="s">
        <v>105</v>
      </c>
      <c r="E204" t="s">
        <v>105</v>
      </c>
      <c r="F204" t="s">
        <v>354</v>
      </c>
      <c r="G204" t="s">
        <v>355</v>
      </c>
      <c r="H204" t="s">
        <v>378</v>
      </c>
      <c r="I204" t="s">
        <v>379</v>
      </c>
      <c r="J204" t="s">
        <v>105</v>
      </c>
      <c r="K204">
        <v>7086</v>
      </c>
      <c r="L204" t="s">
        <v>105</v>
      </c>
      <c r="M204" t="s">
        <v>105</v>
      </c>
      <c r="N204" t="s">
        <v>358</v>
      </c>
      <c r="O204" t="s">
        <v>359</v>
      </c>
      <c r="P204" t="s">
        <v>380</v>
      </c>
      <c r="Q204" t="s">
        <v>381</v>
      </c>
      <c r="R204" t="s">
        <v>105</v>
      </c>
      <c r="S204" t="s">
        <v>382</v>
      </c>
      <c r="T204" t="s">
        <v>395</v>
      </c>
      <c r="U204" t="s">
        <v>396</v>
      </c>
      <c r="V204" s="21">
        <v>41456</v>
      </c>
      <c r="W204" s="21">
        <v>41469</v>
      </c>
      <c r="X204" s="21" t="s">
        <v>72</v>
      </c>
      <c r="Y204">
        <v>2013</v>
      </c>
      <c r="Z204" t="s">
        <v>109</v>
      </c>
    </row>
    <row r="205" spans="1:26">
      <c r="A205" t="s">
        <v>310</v>
      </c>
      <c r="B205" t="s">
        <v>105</v>
      </c>
      <c r="C205" t="s">
        <v>105</v>
      </c>
      <c r="D205" t="s">
        <v>105</v>
      </c>
      <c r="E205" t="s">
        <v>105</v>
      </c>
      <c r="F205" t="s">
        <v>354</v>
      </c>
      <c r="G205" t="s">
        <v>355</v>
      </c>
      <c r="H205" t="s">
        <v>378</v>
      </c>
      <c r="I205" t="s">
        <v>379</v>
      </c>
      <c r="J205" t="s">
        <v>105</v>
      </c>
      <c r="K205">
        <v>7086</v>
      </c>
      <c r="L205" t="s">
        <v>105</v>
      </c>
      <c r="M205" t="s">
        <v>105</v>
      </c>
      <c r="N205" t="s">
        <v>358</v>
      </c>
      <c r="O205" t="s">
        <v>359</v>
      </c>
      <c r="P205" t="s">
        <v>380</v>
      </c>
      <c r="Q205" t="s">
        <v>381</v>
      </c>
      <c r="R205" t="s">
        <v>105</v>
      </c>
      <c r="S205" t="s">
        <v>382</v>
      </c>
      <c r="T205" t="s">
        <v>395</v>
      </c>
      <c r="U205" t="s">
        <v>396</v>
      </c>
      <c r="V205" s="21">
        <v>41487</v>
      </c>
      <c r="W205" s="21">
        <v>41504</v>
      </c>
      <c r="X205" s="21" t="s">
        <v>72</v>
      </c>
      <c r="Y205">
        <v>2013</v>
      </c>
      <c r="Z205" t="s">
        <v>109</v>
      </c>
    </row>
    <row r="206" spans="1:26">
      <c r="A206" t="s">
        <v>311</v>
      </c>
      <c r="B206" t="s">
        <v>105</v>
      </c>
      <c r="C206" t="s">
        <v>105</v>
      </c>
      <c r="D206" t="s">
        <v>105</v>
      </c>
      <c r="E206" t="s">
        <v>105</v>
      </c>
      <c r="F206" t="s">
        <v>354</v>
      </c>
      <c r="G206" t="s">
        <v>355</v>
      </c>
      <c r="H206" t="s">
        <v>378</v>
      </c>
      <c r="I206" t="s">
        <v>379</v>
      </c>
      <c r="J206" t="s">
        <v>105</v>
      </c>
      <c r="K206">
        <v>7086</v>
      </c>
      <c r="L206" t="s">
        <v>105</v>
      </c>
      <c r="M206" t="s">
        <v>105</v>
      </c>
      <c r="N206" t="s">
        <v>358</v>
      </c>
      <c r="O206" t="s">
        <v>359</v>
      </c>
      <c r="P206" t="s">
        <v>380</v>
      </c>
      <c r="Q206" t="s">
        <v>381</v>
      </c>
      <c r="R206" t="s">
        <v>105</v>
      </c>
      <c r="S206" t="s">
        <v>382</v>
      </c>
      <c r="T206" t="s">
        <v>395</v>
      </c>
      <c r="U206" t="s">
        <v>396</v>
      </c>
      <c r="V206" s="21">
        <v>41518</v>
      </c>
      <c r="W206" s="21">
        <v>41532</v>
      </c>
      <c r="X206" s="21" t="s">
        <v>72</v>
      </c>
      <c r="Y206">
        <v>2013</v>
      </c>
      <c r="Z206" t="s">
        <v>109</v>
      </c>
    </row>
    <row r="207" spans="1:26">
      <c r="A207" t="s">
        <v>312</v>
      </c>
      <c r="B207" t="s">
        <v>105</v>
      </c>
      <c r="C207" t="s">
        <v>105</v>
      </c>
      <c r="D207" t="s">
        <v>105</v>
      </c>
      <c r="E207" t="s">
        <v>105</v>
      </c>
      <c r="F207" t="s">
        <v>354</v>
      </c>
      <c r="G207" t="s">
        <v>355</v>
      </c>
      <c r="H207" t="s">
        <v>378</v>
      </c>
      <c r="I207" t="s">
        <v>379</v>
      </c>
      <c r="J207" t="s">
        <v>105</v>
      </c>
      <c r="K207">
        <v>7086</v>
      </c>
      <c r="L207" t="s">
        <v>105</v>
      </c>
      <c r="M207" t="s">
        <v>105</v>
      </c>
      <c r="N207" t="s">
        <v>358</v>
      </c>
      <c r="O207" t="s">
        <v>359</v>
      </c>
      <c r="P207" t="s">
        <v>380</v>
      </c>
      <c r="Q207" t="s">
        <v>381</v>
      </c>
      <c r="R207" t="s">
        <v>105</v>
      </c>
      <c r="S207" t="s">
        <v>382</v>
      </c>
      <c r="T207" t="s">
        <v>395</v>
      </c>
      <c r="U207" t="s">
        <v>396</v>
      </c>
      <c r="V207" s="21">
        <v>41548</v>
      </c>
      <c r="W207" s="21">
        <v>41560</v>
      </c>
      <c r="X207" s="21" t="s">
        <v>73</v>
      </c>
      <c r="Y207">
        <v>2013</v>
      </c>
      <c r="Z207" t="s">
        <v>353</v>
      </c>
    </row>
    <row r="208" spans="1:26">
      <c r="A208" t="s">
        <v>313</v>
      </c>
      <c r="B208" t="s">
        <v>105</v>
      </c>
      <c r="C208" t="s">
        <v>105</v>
      </c>
      <c r="D208" t="s">
        <v>105</v>
      </c>
      <c r="E208" t="s">
        <v>105</v>
      </c>
      <c r="F208" t="s">
        <v>354</v>
      </c>
      <c r="G208" t="s">
        <v>355</v>
      </c>
      <c r="H208" t="s">
        <v>378</v>
      </c>
      <c r="I208" t="s">
        <v>379</v>
      </c>
      <c r="J208" t="s">
        <v>105</v>
      </c>
      <c r="K208">
        <v>7086</v>
      </c>
      <c r="L208" t="s">
        <v>105</v>
      </c>
      <c r="M208" t="s">
        <v>105</v>
      </c>
      <c r="N208" t="s">
        <v>358</v>
      </c>
      <c r="O208" t="s">
        <v>359</v>
      </c>
      <c r="P208" t="s">
        <v>380</v>
      </c>
      <c r="Q208" t="s">
        <v>381</v>
      </c>
      <c r="R208" t="s">
        <v>105</v>
      </c>
      <c r="S208" t="s">
        <v>382</v>
      </c>
      <c r="T208" t="s">
        <v>395</v>
      </c>
      <c r="U208" t="s">
        <v>396</v>
      </c>
      <c r="V208" s="21">
        <v>41579</v>
      </c>
      <c r="W208" s="21">
        <v>41595</v>
      </c>
      <c r="X208" s="21" t="s">
        <v>73</v>
      </c>
      <c r="Y208">
        <v>2013</v>
      </c>
      <c r="Z208" t="s">
        <v>353</v>
      </c>
    </row>
    <row r="209" spans="1:26">
      <c r="A209" t="s">
        <v>314</v>
      </c>
      <c r="B209" t="s">
        <v>105</v>
      </c>
      <c r="C209" t="s">
        <v>105</v>
      </c>
      <c r="D209" t="s">
        <v>105</v>
      </c>
      <c r="E209" t="s">
        <v>105</v>
      </c>
      <c r="F209" t="s">
        <v>354</v>
      </c>
      <c r="G209" t="s">
        <v>355</v>
      </c>
      <c r="H209" t="s">
        <v>378</v>
      </c>
      <c r="I209" t="s">
        <v>379</v>
      </c>
      <c r="J209" t="s">
        <v>105</v>
      </c>
      <c r="K209">
        <v>7086</v>
      </c>
      <c r="L209" t="s">
        <v>105</v>
      </c>
      <c r="M209" t="s">
        <v>105</v>
      </c>
      <c r="N209" t="s">
        <v>358</v>
      </c>
      <c r="O209" t="s">
        <v>359</v>
      </c>
      <c r="P209" t="s">
        <v>380</v>
      </c>
      <c r="Q209" t="s">
        <v>381</v>
      </c>
      <c r="R209" t="s">
        <v>105</v>
      </c>
      <c r="S209" t="s">
        <v>382</v>
      </c>
      <c r="T209" t="s">
        <v>395</v>
      </c>
      <c r="U209" t="s">
        <v>396</v>
      </c>
      <c r="V209" s="21">
        <v>41609</v>
      </c>
      <c r="W209" s="21">
        <v>41623</v>
      </c>
      <c r="X209" s="21" t="s">
        <v>73</v>
      </c>
      <c r="Y209">
        <v>2013</v>
      </c>
      <c r="Z209" t="s">
        <v>353</v>
      </c>
    </row>
    <row r="210" spans="1:26">
      <c r="A210" t="s">
        <v>315</v>
      </c>
      <c r="B210" t="s">
        <v>105</v>
      </c>
      <c r="C210" t="s">
        <v>105</v>
      </c>
      <c r="D210" t="s">
        <v>105</v>
      </c>
      <c r="E210" t="s">
        <v>105</v>
      </c>
      <c r="F210" t="s">
        <v>354</v>
      </c>
      <c r="G210" t="s">
        <v>355</v>
      </c>
      <c r="H210" t="s">
        <v>378</v>
      </c>
      <c r="I210" t="s">
        <v>379</v>
      </c>
      <c r="J210" t="s">
        <v>105</v>
      </c>
      <c r="K210">
        <v>7086</v>
      </c>
      <c r="L210" t="s">
        <v>105</v>
      </c>
      <c r="M210" t="s">
        <v>105</v>
      </c>
      <c r="N210" t="s">
        <v>358</v>
      </c>
      <c r="O210" t="s">
        <v>359</v>
      </c>
      <c r="P210" t="s">
        <v>380</v>
      </c>
      <c r="Q210" t="s">
        <v>381</v>
      </c>
      <c r="R210" t="s">
        <v>105</v>
      </c>
      <c r="S210" t="s">
        <v>382</v>
      </c>
      <c r="T210" t="s">
        <v>397</v>
      </c>
      <c r="U210" t="s">
        <v>398</v>
      </c>
      <c r="V210" s="21">
        <v>41244</v>
      </c>
      <c r="W210" s="21">
        <v>41259</v>
      </c>
      <c r="X210" s="21" t="s">
        <v>73</v>
      </c>
      <c r="Y210">
        <v>2012</v>
      </c>
      <c r="Z210" t="s">
        <v>365</v>
      </c>
    </row>
    <row r="211" spans="1:26">
      <c r="A211" t="s">
        <v>316</v>
      </c>
      <c r="B211" t="s">
        <v>105</v>
      </c>
      <c r="C211" t="s">
        <v>105</v>
      </c>
      <c r="D211" t="s">
        <v>105</v>
      </c>
      <c r="E211" t="s">
        <v>105</v>
      </c>
      <c r="F211" t="s">
        <v>354</v>
      </c>
      <c r="G211" t="s">
        <v>355</v>
      </c>
      <c r="H211" t="s">
        <v>378</v>
      </c>
      <c r="I211" t="s">
        <v>379</v>
      </c>
      <c r="J211" t="s">
        <v>105</v>
      </c>
      <c r="K211">
        <v>7086</v>
      </c>
      <c r="L211" t="s">
        <v>105</v>
      </c>
      <c r="M211" t="s">
        <v>105</v>
      </c>
      <c r="N211" t="s">
        <v>358</v>
      </c>
      <c r="O211" t="s">
        <v>359</v>
      </c>
      <c r="P211" t="s">
        <v>380</v>
      </c>
      <c r="Q211" t="s">
        <v>381</v>
      </c>
      <c r="R211" t="s">
        <v>105</v>
      </c>
      <c r="S211" t="s">
        <v>382</v>
      </c>
      <c r="T211" t="s">
        <v>397</v>
      </c>
      <c r="U211" t="s">
        <v>398</v>
      </c>
      <c r="V211" s="21">
        <v>41275</v>
      </c>
      <c r="W211" s="21">
        <v>41287</v>
      </c>
      <c r="X211" s="21" t="s">
        <v>74</v>
      </c>
      <c r="Y211">
        <v>2013</v>
      </c>
      <c r="Z211" t="s">
        <v>366</v>
      </c>
    </row>
    <row r="212" spans="1:26">
      <c r="A212" t="s">
        <v>317</v>
      </c>
      <c r="B212" t="s">
        <v>105</v>
      </c>
      <c r="C212" t="s">
        <v>105</v>
      </c>
      <c r="D212" t="s">
        <v>105</v>
      </c>
      <c r="E212" t="s">
        <v>105</v>
      </c>
      <c r="F212" t="s">
        <v>354</v>
      </c>
      <c r="G212" t="s">
        <v>355</v>
      </c>
      <c r="H212" t="s">
        <v>378</v>
      </c>
      <c r="I212" t="s">
        <v>379</v>
      </c>
      <c r="J212" t="s">
        <v>105</v>
      </c>
      <c r="K212">
        <v>7086</v>
      </c>
      <c r="L212" t="s">
        <v>105</v>
      </c>
      <c r="M212" t="s">
        <v>105</v>
      </c>
      <c r="N212" t="s">
        <v>358</v>
      </c>
      <c r="O212" t="s">
        <v>359</v>
      </c>
      <c r="P212" t="s">
        <v>380</v>
      </c>
      <c r="Q212" t="s">
        <v>381</v>
      </c>
      <c r="R212" t="s">
        <v>105</v>
      </c>
      <c r="S212" t="s">
        <v>382</v>
      </c>
      <c r="T212" t="s">
        <v>397</v>
      </c>
      <c r="U212" t="s">
        <v>398</v>
      </c>
      <c r="V212" s="21">
        <v>41306</v>
      </c>
      <c r="W212" s="21">
        <v>41322</v>
      </c>
      <c r="X212" s="21" t="s">
        <v>74</v>
      </c>
      <c r="Y212">
        <v>2013</v>
      </c>
      <c r="Z212" t="s">
        <v>366</v>
      </c>
    </row>
    <row r="213" spans="1:26">
      <c r="A213" t="s">
        <v>318</v>
      </c>
      <c r="B213" t="s">
        <v>105</v>
      </c>
      <c r="C213" t="s">
        <v>105</v>
      </c>
      <c r="D213" t="s">
        <v>105</v>
      </c>
      <c r="E213" t="s">
        <v>105</v>
      </c>
      <c r="F213" t="s">
        <v>354</v>
      </c>
      <c r="G213" t="s">
        <v>355</v>
      </c>
      <c r="H213" t="s">
        <v>378</v>
      </c>
      <c r="I213" t="s">
        <v>379</v>
      </c>
      <c r="J213" t="s">
        <v>105</v>
      </c>
      <c r="K213">
        <v>7086</v>
      </c>
      <c r="L213" t="s">
        <v>105</v>
      </c>
      <c r="M213" t="s">
        <v>105</v>
      </c>
      <c r="N213" t="s">
        <v>358</v>
      </c>
      <c r="O213" t="s">
        <v>359</v>
      </c>
      <c r="P213" t="s">
        <v>380</v>
      </c>
      <c r="Q213" t="s">
        <v>381</v>
      </c>
      <c r="R213" t="s">
        <v>105</v>
      </c>
      <c r="S213" t="s">
        <v>382</v>
      </c>
      <c r="T213" t="s">
        <v>397</v>
      </c>
      <c r="U213" t="s">
        <v>398</v>
      </c>
      <c r="V213" s="21">
        <v>41334</v>
      </c>
      <c r="W213" s="21">
        <v>41350</v>
      </c>
      <c r="X213" s="21" t="s">
        <v>74</v>
      </c>
      <c r="Y213">
        <v>2013</v>
      </c>
      <c r="Z213" t="s">
        <v>366</v>
      </c>
    </row>
    <row r="214" spans="1:26">
      <c r="A214" t="s">
        <v>319</v>
      </c>
      <c r="B214" t="s">
        <v>105</v>
      </c>
      <c r="C214" t="s">
        <v>105</v>
      </c>
      <c r="D214" t="s">
        <v>105</v>
      </c>
      <c r="E214" t="s">
        <v>105</v>
      </c>
      <c r="F214" t="s">
        <v>354</v>
      </c>
      <c r="G214" t="s">
        <v>355</v>
      </c>
      <c r="H214" t="s">
        <v>378</v>
      </c>
      <c r="I214" t="s">
        <v>379</v>
      </c>
      <c r="J214" t="s">
        <v>105</v>
      </c>
      <c r="K214">
        <v>7086</v>
      </c>
      <c r="L214" t="s">
        <v>105</v>
      </c>
      <c r="M214" t="s">
        <v>105</v>
      </c>
      <c r="N214" t="s">
        <v>358</v>
      </c>
      <c r="O214" t="s">
        <v>359</v>
      </c>
      <c r="P214" t="s">
        <v>380</v>
      </c>
      <c r="Q214" t="s">
        <v>381</v>
      </c>
      <c r="R214" t="s">
        <v>105</v>
      </c>
      <c r="S214" t="s">
        <v>382</v>
      </c>
      <c r="T214" t="s">
        <v>397</v>
      </c>
      <c r="U214" t="s">
        <v>398</v>
      </c>
      <c r="V214" s="21">
        <v>41365</v>
      </c>
      <c r="W214" s="21">
        <v>41378</v>
      </c>
      <c r="X214" s="21" t="s">
        <v>71</v>
      </c>
      <c r="Y214">
        <v>2013</v>
      </c>
      <c r="Z214" t="s">
        <v>106</v>
      </c>
    </row>
    <row r="215" spans="1:26">
      <c r="A215" t="s">
        <v>320</v>
      </c>
      <c r="B215" t="s">
        <v>105</v>
      </c>
      <c r="C215" t="s">
        <v>105</v>
      </c>
      <c r="D215" t="s">
        <v>105</v>
      </c>
      <c r="E215" t="s">
        <v>105</v>
      </c>
      <c r="F215" t="s">
        <v>354</v>
      </c>
      <c r="G215" t="s">
        <v>355</v>
      </c>
      <c r="H215" t="s">
        <v>378</v>
      </c>
      <c r="I215" t="s">
        <v>379</v>
      </c>
      <c r="J215" t="s">
        <v>105</v>
      </c>
      <c r="K215">
        <v>7086</v>
      </c>
      <c r="L215" t="s">
        <v>105</v>
      </c>
      <c r="M215" t="s">
        <v>105</v>
      </c>
      <c r="N215" t="s">
        <v>358</v>
      </c>
      <c r="O215" t="s">
        <v>359</v>
      </c>
      <c r="P215" t="s">
        <v>380</v>
      </c>
      <c r="Q215" t="s">
        <v>381</v>
      </c>
      <c r="R215" t="s">
        <v>105</v>
      </c>
      <c r="S215" t="s">
        <v>382</v>
      </c>
      <c r="T215" t="s">
        <v>397</v>
      </c>
      <c r="U215" t="s">
        <v>398</v>
      </c>
      <c r="V215" s="21">
        <v>41395</v>
      </c>
      <c r="W215" s="21">
        <v>41413</v>
      </c>
      <c r="X215" s="21" t="s">
        <v>71</v>
      </c>
      <c r="Y215">
        <v>2013</v>
      </c>
      <c r="Z215" t="s">
        <v>106</v>
      </c>
    </row>
    <row r="216" spans="1:26">
      <c r="A216" t="s">
        <v>321</v>
      </c>
      <c r="B216" t="s">
        <v>105</v>
      </c>
      <c r="C216" t="s">
        <v>105</v>
      </c>
      <c r="D216" t="s">
        <v>105</v>
      </c>
      <c r="E216" t="s">
        <v>105</v>
      </c>
      <c r="F216" t="s">
        <v>354</v>
      </c>
      <c r="G216" t="s">
        <v>355</v>
      </c>
      <c r="H216" t="s">
        <v>378</v>
      </c>
      <c r="I216" t="s">
        <v>379</v>
      </c>
      <c r="J216" t="s">
        <v>105</v>
      </c>
      <c r="K216">
        <v>7086</v>
      </c>
      <c r="L216" t="s">
        <v>105</v>
      </c>
      <c r="M216" t="s">
        <v>105</v>
      </c>
      <c r="N216" t="s">
        <v>358</v>
      </c>
      <c r="O216" t="s">
        <v>359</v>
      </c>
      <c r="P216" t="s">
        <v>380</v>
      </c>
      <c r="Q216" t="s">
        <v>381</v>
      </c>
      <c r="R216" t="s">
        <v>105</v>
      </c>
      <c r="S216" t="s">
        <v>382</v>
      </c>
      <c r="T216" t="s">
        <v>397</v>
      </c>
      <c r="U216" t="s">
        <v>398</v>
      </c>
      <c r="V216" s="21">
        <v>41426</v>
      </c>
      <c r="W216" s="21">
        <v>41441</v>
      </c>
      <c r="X216" s="21" t="s">
        <v>71</v>
      </c>
      <c r="Y216">
        <v>2013</v>
      </c>
      <c r="Z216" t="s">
        <v>106</v>
      </c>
    </row>
    <row r="217" spans="1:26">
      <c r="A217" t="s">
        <v>322</v>
      </c>
      <c r="B217" t="s">
        <v>105</v>
      </c>
      <c r="C217" t="s">
        <v>105</v>
      </c>
      <c r="D217" t="s">
        <v>105</v>
      </c>
      <c r="E217" t="s">
        <v>105</v>
      </c>
      <c r="F217" t="s">
        <v>354</v>
      </c>
      <c r="G217" t="s">
        <v>355</v>
      </c>
      <c r="H217" t="s">
        <v>378</v>
      </c>
      <c r="I217" t="s">
        <v>379</v>
      </c>
      <c r="J217" t="s">
        <v>105</v>
      </c>
      <c r="K217">
        <v>7086</v>
      </c>
      <c r="L217" t="s">
        <v>105</v>
      </c>
      <c r="M217" t="s">
        <v>105</v>
      </c>
      <c r="N217" t="s">
        <v>358</v>
      </c>
      <c r="O217" t="s">
        <v>359</v>
      </c>
      <c r="P217" t="s">
        <v>380</v>
      </c>
      <c r="Q217" t="s">
        <v>381</v>
      </c>
      <c r="R217" t="s">
        <v>105</v>
      </c>
      <c r="S217" t="s">
        <v>382</v>
      </c>
      <c r="T217" t="s">
        <v>397</v>
      </c>
      <c r="U217" t="s">
        <v>398</v>
      </c>
      <c r="V217" s="21">
        <v>41456</v>
      </c>
      <c r="W217" s="21">
        <v>41469</v>
      </c>
      <c r="X217" s="21" t="s">
        <v>72</v>
      </c>
      <c r="Y217">
        <v>2013</v>
      </c>
      <c r="Z217" t="s">
        <v>109</v>
      </c>
    </row>
    <row r="218" spans="1:26">
      <c r="A218" t="s">
        <v>323</v>
      </c>
      <c r="B218" t="s">
        <v>105</v>
      </c>
      <c r="C218" t="s">
        <v>105</v>
      </c>
      <c r="D218" t="s">
        <v>105</v>
      </c>
      <c r="E218" t="s">
        <v>105</v>
      </c>
      <c r="F218" t="s">
        <v>354</v>
      </c>
      <c r="G218" t="s">
        <v>355</v>
      </c>
      <c r="H218" t="s">
        <v>378</v>
      </c>
      <c r="I218" t="s">
        <v>379</v>
      </c>
      <c r="J218" t="s">
        <v>105</v>
      </c>
      <c r="K218">
        <v>7086</v>
      </c>
      <c r="L218" t="s">
        <v>105</v>
      </c>
      <c r="M218" t="s">
        <v>105</v>
      </c>
      <c r="N218" t="s">
        <v>358</v>
      </c>
      <c r="O218" t="s">
        <v>359</v>
      </c>
      <c r="P218" t="s">
        <v>380</v>
      </c>
      <c r="Q218" t="s">
        <v>381</v>
      </c>
      <c r="R218" t="s">
        <v>105</v>
      </c>
      <c r="S218" t="s">
        <v>382</v>
      </c>
      <c r="T218" t="s">
        <v>397</v>
      </c>
      <c r="U218" t="s">
        <v>398</v>
      </c>
      <c r="V218" s="21">
        <v>41487</v>
      </c>
      <c r="W218" s="21">
        <v>41504</v>
      </c>
      <c r="X218" s="21" t="s">
        <v>72</v>
      </c>
      <c r="Y218">
        <v>2013</v>
      </c>
      <c r="Z218" t="s">
        <v>109</v>
      </c>
    </row>
    <row r="219" spans="1:26">
      <c r="A219" t="s">
        <v>324</v>
      </c>
      <c r="B219" t="s">
        <v>105</v>
      </c>
      <c r="C219" t="s">
        <v>105</v>
      </c>
      <c r="D219" t="s">
        <v>105</v>
      </c>
      <c r="E219" t="s">
        <v>105</v>
      </c>
      <c r="F219" t="s">
        <v>354</v>
      </c>
      <c r="G219" t="s">
        <v>355</v>
      </c>
      <c r="H219" t="s">
        <v>378</v>
      </c>
      <c r="I219" t="s">
        <v>379</v>
      </c>
      <c r="J219" t="s">
        <v>105</v>
      </c>
      <c r="K219">
        <v>7086</v>
      </c>
      <c r="L219" t="s">
        <v>105</v>
      </c>
      <c r="M219" t="s">
        <v>105</v>
      </c>
      <c r="N219" t="s">
        <v>358</v>
      </c>
      <c r="O219" t="s">
        <v>359</v>
      </c>
      <c r="P219" t="s">
        <v>380</v>
      </c>
      <c r="Q219" t="s">
        <v>381</v>
      </c>
      <c r="R219" t="s">
        <v>105</v>
      </c>
      <c r="S219" t="s">
        <v>382</v>
      </c>
      <c r="T219" t="s">
        <v>397</v>
      </c>
      <c r="U219" t="s">
        <v>398</v>
      </c>
      <c r="V219" s="21">
        <v>41518</v>
      </c>
      <c r="W219" s="21">
        <v>41532</v>
      </c>
      <c r="X219" s="21" t="s">
        <v>72</v>
      </c>
      <c r="Y219">
        <v>2013</v>
      </c>
      <c r="Z219" t="s">
        <v>109</v>
      </c>
    </row>
    <row r="220" spans="1:26">
      <c r="A220" t="s">
        <v>325</v>
      </c>
      <c r="B220" t="s">
        <v>105</v>
      </c>
      <c r="C220" t="s">
        <v>105</v>
      </c>
      <c r="D220" t="s">
        <v>105</v>
      </c>
      <c r="E220" t="s">
        <v>105</v>
      </c>
      <c r="F220" t="s">
        <v>354</v>
      </c>
      <c r="G220" t="s">
        <v>355</v>
      </c>
      <c r="H220" t="s">
        <v>378</v>
      </c>
      <c r="I220" t="s">
        <v>379</v>
      </c>
      <c r="J220" t="s">
        <v>105</v>
      </c>
      <c r="K220">
        <v>7086</v>
      </c>
      <c r="L220" t="s">
        <v>105</v>
      </c>
      <c r="M220" t="s">
        <v>105</v>
      </c>
      <c r="N220" t="s">
        <v>358</v>
      </c>
      <c r="O220" t="s">
        <v>359</v>
      </c>
      <c r="P220" t="s">
        <v>380</v>
      </c>
      <c r="Q220" t="s">
        <v>381</v>
      </c>
      <c r="R220" t="s">
        <v>105</v>
      </c>
      <c r="S220" t="s">
        <v>382</v>
      </c>
      <c r="T220" t="s">
        <v>397</v>
      </c>
      <c r="U220" t="s">
        <v>398</v>
      </c>
      <c r="V220" s="21">
        <v>41548</v>
      </c>
      <c r="W220" s="21">
        <v>41560</v>
      </c>
      <c r="X220" s="21" t="s">
        <v>73</v>
      </c>
      <c r="Y220">
        <v>2013</v>
      </c>
      <c r="Z220" t="s">
        <v>353</v>
      </c>
    </row>
    <row r="221" spans="1:26">
      <c r="A221" t="s">
        <v>326</v>
      </c>
      <c r="B221" t="s">
        <v>105</v>
      </c>
      <c r="C221" t="s">
        <v>105</v>
      </c>
      <c r="D221" t="s">
        <v>105</v>
      </c>
      <c r="E221" t="s">
        <v>105</v>
      </c>
      <c r="F221" t="s">
        <v>354</v>
      </c>
      <c r="G221" t="s">
        <v>355</v>
      </c>
      <c r="H221" t="s">
        <v>378</v>
      </c>
      <c r="I221" t="s">
        <v>379</v>
      </c>
      <c r="J221" t="s">
        <v>105</v>
      </c>
      <c r="K221">
        <v>7086</v>
      </c>
      <c r="L221" t="s">
        <v>105</v>
      </c>
      <c r="M221" t="s">
        <v>105</v>
      </c>
      <c r="N221" t="s">
        <v>358</v>
      </c>
      <c r="O221" t="s">
        <v>359</v>
      </c>
      <c r="P221" t="s">
        <v>380</v>
      </c>
      <c r="Q221" t="s">
        <v>381</v>
      </c>
      <c r="R221" t="s">
        <v>105</v>
      </c>
      <c r="S221" t="s">
        <v>382</v>
      </c>
      <c r="T221" t="s">
        <v>397</v>
      </c>
      <c r="U221" t="s">
        <v>398</v>
      </c>
      <c r="V221" s="21">
        <v>41579</v>
      </c>
      <c r="W221" s="21">
        <v>41595</v>
      </c>
      <c r="X221" s="21" t="s">
        <v>73</v>
      </c>
      <c r="Y221">
        <v>2013</v>
      </c>
      <c r="Z221" t="s">
        <v>353</v>
      </c>
    </row>
    <row r="222" spans="1:26">
      <c r="A222" t="s">
        <v>327</v>
      </c>
      <c r="B222" t="s">
        <v>105</v>
      </c>
      <c r="C222" t="s">
        <v>105</v>
      </c>
      <c r="D222" t="s">
        <v>105</v>
      </c>
      <c r="E222" t="s">
        <v>105</v>
      </c>
      <c r="F222" t="s">
        <v>354</v>
      </c>
      <c r="G222" t="s">
        <v>355</v>
      </c>
      <c r="H222" t="s">
        <v>378</v>
      </c>
      <c r="I222" t="s">
        <v>379</v>
      </c>
      <c r="J222" t="s">
        <v>105</v>
      </c>
      <c r="K222">
        <v>7086</v>
      </c>
      <c r="L222" t="s">
        <v>105</v>
      </c>
      <c r="M222" t="s">
        <v>105</v>
      </c>
      <c r="N222" t="s">
        <v>358</v>
      </c>
      <c r="O222" t="s">
        <v>359</v>
      </c>
      <c r="P222" t="s">
        <v>380</v>
      </c>
      <c r="Q222" t="s">
        <v>381</v>
      </c>
      <c r="R222" t="s">
        <v>105</v>
      </c>
      <c r="S222" t="s">
        <v>382</v>
      </c>
      <c r="T222" t="s">
        <v>397</v>
      </c>
      <c r="U222" t="s">
        <v>398</v>
      </c>
      <c r="V222" s="21">
        <v>41609</v>
      </c>
      <c r="W222" s="21">
        <v>41623</v>
      </c>
      <c r="X222" s="21" t="s">
        <v>73</v>
      </c>
      <c r="Y222">
        <v>2013</v>
      </c>
      <c r="Z222" t="s">
        <v>353</v>
      </c>
    </row>
    <row r="223" spans="1:26">
      <c r="A223" t="s">
        <v>328</v>
      </c>
      <c r="B223" t="s">
        <v>105</v>
      </c>
      <c r="C223" t="s">
        <v>105</v>
      </c>
      <c r="D223" t="s">
        <v>105</v>
      </c>
      <c r="E223" t="s">
        <v>105</v>
      </c>
      <c r="F223" t="s">
        <v>354</v>
      </c>
      <c r="G223" t="s">
        <v>355</v>
      </c>
      <c r="H223" t="s">
        <v>378</v>
      </c>
      <c r="I223" t="s">
        <v>379</v>
      </c>
      <c r="J223" t="s">
        <v>105</v>
      </c>
      <c r="K223">
        <v>7086</v>
      </c>
      <c r="L223" t="s">
        <v>105</v>
      </c>
      <c r="M223" t="s">
        <v>105</v>
      </c>
      <c r="N223" t="s">
        <v>358</v>
      </c>
      <c r="O223" t="s">
        <v>359</v>
      </c>
      <c r="P223" t="s">
        <v>380</v>
      </c>
      <c r="Q223" t="s">
        <v>381</v>
      </c>
      <c r="R223" t="s">
        <v>105</v>
      </c>
      <c r="S223" t="s">
        <v>399</v>
      </c>
      <c r="T223" t="s">
        <v>400</v>
      </c>
      <c r="U223" t="s">
        <v>401</v>
      </c>
      <c r="V223" s="21">
        <v>41244</v>
      </c>
      <c r="W223" s="21">
        <v>41259</v>
      </c>
      <c r="X223" s="21" t="s">
        <v>73</v>
      </c>
      <c r="Y223">
        <v>2012</v>
      </c>
      <c r="Z223" t="s">
        <v>365</v>
      </c>
    </row>
    <row r="224" spans="1:26">
      <c r="A224" t="s">
        <v>329</v>
      </c>
      <c r="B224" t="s">
        <v>105</v>
      </c>
      <c r="C224" t="s">
        <v>105</v>
      </c>
      <c r="D224" t="s">
        <v>105</v>
      </c>
      <c r="E224" t="s">
        <v>105</v>
      </c>
      <c r="F224" t="s">
        <v>354</v>
      </c>
      <c r="G224" t="s">
        <v>355</v>
      </c>
      <c r="H224" t="s">
        <v>378</v>
      </c>
      <c r="I224" t="s">
        <v>379</v>
      </c>
      <c r="J224" t="s">
        <v>105</v>
      </c>
      <c r="K224">
        <v>7086</v>
      </c>
      <c r="L224" t="s">
        <v>105</v>
      </c>
      <c r="M224" t="s">
        <v>105</v>
      </c>
      <c r="N224" t="s">
        <v>358</v>
      </c>
      <c r="O224" t="s">
        <v>359</v>
      </c>
      <c r="P224" t="s">
        <v>380</v>
      </c>
      <c r="Q224" t="s">
        <v>381</v>
      </c>
      <c r="R224" t="s">
        <v>105</v>
      </c>
      <c r="S224" t="s">
        <v>399</v>
      </c>
      <c r="T224" t="s">
        <v>400</v>
      </c>
      <c r="U224" t="s">
        <v>401</v>
      </c>
      <c r="V224" s="21">
        <v>41275</v>
      </c>
      <c r="W224" s="21">
        <v>41287</v>
      </c>
      <c r="X224" s="21" t="s">
        <v>74</v>
      </c>
      <c r="Y224">
        <v>2013</v>
      </c>
      <c r="Z224" t="s">
        <v>366</v>
      </c>
    </row>
    <row r="225" spans="1:26">
      <c r="A225" t="s">
        <v>330</v>
      </c>
      <c r="B225" t="s">
        <v>105</v>
      </c>
      <c r="C225" t="s">
        <v>105</v>
      </c>
      <c r="D225" t="s">
        <v>105</v>
      </c>
      <c r="E225" t="s">
        <v>105</v>
      </c>
      <c r="F225" t="s">
        <v>354</v>
      </c>
      <c r="G225" t="s">
        <v>355</v>
      </c>
      <c r="H225" t="s">
        <v>378</v>
      </c>
      <c r="I225" t="s">
        <v>379</v>
      </c>
      <c r="J225" t="s">
        <v>105</v>
      </c>
      <c r="K225">
        <v>7086</v>
      </c>
      <c r="L225" t="s">
        <v>105</v>
      </c>
      <c r="M225" t="s">
        <v>105</v>
      </c>
      <c r="N225" t="s">
        <v>358</v>
      </c>
      <c r="O225" t="s">
        <v>359</v>
      </c>
      <c r="P225" t="s">
        <v>380</v>
      </c>
      <c r="Q225" t="s">
        <v>381</v>
      </c>
      <c r="R225" t="s">
        <v>105</v>
      </c>
      <c r="S225" t="s">
        <v>399</v>
      </c>
      <c r="T225" t="s">
        <v>400</v>
      </c>
      <c r="U225" t="s">
        <v>401</v>
      </c>
      <c r="V225" s="21">
        <v>41306</v>
      </c>
      <c r="W225" s="21">
        <v>41322</v>
      </c>
      <c r="X225" s="21" t="s">
        <v>74</v>
      </c>
      <c r="Y225">
        <v>2013</v>
      </c>
      <c r="Z225" t="s">
        <v>366</v>
      </c>
    </row>
    <row r="226" spans="1:26">
      <c r="A226" t="s">
        <v>331</v>
      </c>
      <c r="B226" t="s">
        <v>105</v>
      </c>
      <c r="C226" t="s">
        <v>105</v>
      </c>
      <c r="D226" t="s">
        <v>105</v>
      </c>
      <c r="E226" t="s">
        <v>105</v>
      </c>
      <c r="F226" t="s">
        <v>354</v>
      </c>
      <c r="G226" t="s">
        <v>355</v>
      </c>
      <c r="H226" t="s">
        <v>378</v>
      </c>
      <c r="I226" t="s">
        <v>379</v>
      </c>
      <c r="J226" t="s">
        <v>105</v>
      </c>
      <c r="K226">
        <v>7086</v>
      </c>
      <c r="L226" t="s">
        <v>105</v>
      </c>
      <c r="M226" t="s">
        <v>105</v>
      </c>
      <c r="N226" t="s">
        <v>358</v>
      </c>
      <c r="O226" t="s">
        <v>359</v>
      </c>
      <c r="P226" t="s">
        <v>380</v>
      </c>
      <c r="Q226" t="s">
        <v>381</v>
      </c>
      <c r="R226" t="s">
        <v>105</v>
      </c>
      <c r="S226" t="s">
        <v>399</v>
      </c>
      <c r="T226" t="s">
        <v>400</v>
      </c>
      <c r="U226" t="s">
        <v>401</v>
      </c>
      <c r="V226" s="21">
        <v>41334</v>
      </c>
      <c r="W226" s="21">
        <v>41350</v>
      </c>
      <c r="X226" s="21" t="s">
        <v>74</v>
      </c>
      <c r="Y226">
        <v>2013</v>
      </c>
      <c r="Z226" t="s">
        <v>366</v>
      </c>
    </row>
    <row r="227" spans="1:26">
      <c r="A227" t="s">
        <v>332</v>
      </c>
      <c r="B227" t="s">
        <v>105</v>
      </c>
      <c r="C227" t="s">
        <v>105</v>
      </c>
      <c r="D227" t="s">
        <v>105</v>
      </c>
      <c r="E227" t="s">
        <v>105</v>
      </c>
      <c r="F227" t="s">
        <v>354</v>
      </c>
      <c r="G227" t="s">
        <v>355</v>
      </c>
      <c r="H227" t="s">
        <v>378</v>
      </c>
      <c r="I227" t="s">
        <v>379</v>
      </c>
      <c r="J227" t="s">
        <v>105</v>
      </c>
      <c r="K227">
        <v>7086</v>
      </c>
      <c r="L227" t="s">
        <v>105</v>
      </c>
      <c r="M227" t="s">
        <v>105</v>
      </c>
      <c r="N227" t="s">
        <v>358</v>
      </c>
      <c r="O227" t="s">
        <v>359</v>
      </c>
      <c r="P227" t="s">
        <v>380</v>
      </c>
      <c r="Q227" t="s">
        <v>381</v>
      </c>
      <c r="R227" t="s">
        <v>105</v>
      </c>
      <c r="S227" t="s">
        <v>399</v>
      </c>
      <c r="T227" t="s">
        <v>400</v>
      </c>
      <c r="U227" t="s">
        <v>401</v>
      </c>
      <c r="V227" s="21">
        <v>41365</v>
      </c>
      <c r="W227" s="21">
        <v>41378</v>
      </c>
      <c r="X227" s="21" t="s">
        <v>71</v>
      </c>
      <c r="Y227">
        <v>2013</v>
      </c>
      <c r="Z227" t="s">
        <v>106</v>
      </c>
    </row>
    <row r="228" spans="1:26">
      <c r="A228" t="s">
        <v>333</v>
      </c>
      <c r="B228" t="s">
        <v>105</v>
      </c>
      <c r="C228" t="s">
        <v>105</v>
      </c>
      <c r="D228" t="s">
        <v>105</v>
      </c>
      <c r="E228" t="s">
        <v>105</v>
      </c>
      <c r="F228" t="s">
        <v>354</v>
      </c>
      <c r="G228" t="s">
        <v>355</v>
      </c>
      <c r="H228" t="s">
        <v>378</v>
      </c>
      <c r="I228" t="s">
        <v>379</v>
      </c>
      <c r="J228" t="s">
        <v>105</v>
      </c>
      <c r="K228">
        <v>7086</v>
      </c>
      <c r="L228" t="s">
        <v>105</v>
      </c>
      <c r="M228" t="s">
        <v>105</v>
      </c>
      <c r="N228" t="s">
        <v>358</v>
      </c>
      <c r="O228" t="s">
        <v>359</v>
      </c>
      <c r="P228" t="s">
        <v>380</v>
      </c>
      <c r="Q228" t="s">
        <v>381</v>
      </c>
      <c r="R228" t="s">
        <v>105</v>
      </c>
      <c r="S228" t="s">
        <v>399</v>
      </c>
      <c r="T228" t="s">
        <v>400</v>
      </c>
      <c r="U228" t="s">
        <v>401</v>
      </c>
      <c r="V228" s="21">
        <v>41395</v>
      </c>
      <c r="W228" s="21">
        <v>41413</v>
      </c>
      <c r="X228" s="21" t="s">
        <v>71</v>
      </c>
      <c r="Y228">
        <v>2013</v>
      </c>
      <c r="Z228" t="s">
        <v>106</v>
      </c>
    </row>
    <row r="229" spans="1:26">
      <c r="A229" t="s">
        <v>334</v>
      </c>
      <c r="B229" t="s">
        <v>105</v>
      </c>
      <c r="C229" t="s">
        <v>105</v>
      </c>
      <c r="D229" t="s">
        <v>105</v>
      </c>
      <c r="E229" t="s">
        <v>105</v>
      </c>
      <c r="F229" t="s">
        <v>354</v>
      </c>
      <c r="G229" t="s">
        <v>355</v>
      </c>
      <c r="H229" t="s">
        <v>378</v>
      </c>
      <c r="I229" t="s">
        <v>379</v>
      </c>
      <c r="J229" t="s">
        <v>105</v>
      </c>
      <c r="K229">
        <v>7086</v>
      </c>
      <c r="L229" t="s">
        <v>105</v>
      </c>
      <c r="M229" t="s">
        <v>105</v>
      </c>
      <c r="N229" t="s">
        <v>358</v>
      </c>
      <c r="O229" t="s">
        <v>359</v>
      </c>
      <c r="P229" t="s">
        <v>380</v>
      </c>
      <c r="Q229" t="s">
        <v>381</v>
      </c>
      <c r="R229" t="s">
        <v>105</v>
      </c>
      <c r="S229" t="s">
        <v>399</v>
      </c>
      <c r="T229" t="s">
        <v>400</v>
      </c>
      <c r="U229" t="s">
        <v>401</v>
      </c>
      <c r="V229" s="21">
        <v>41426</v>
      </c>
      <c r="W229" s="21">
        <v>41441</v>
      </c>
      <c r="X229" s="21" t="s">
        <v>71</v>
      </c>
      <c r="Y229">
        <v>2013</v>
      </c>
      <c r="Z229" t="s">
        <v>106</v>
      </c>
    </row>
    <row r="230" spans="1:26">
      <c r="A230" t="s">
        <v>335</v>
      </c>
      <c r="B230" t="s">
        <v>105</v>
      </c>
      <c r="C230" t="s">
        <v>105</v>
      </c>
      <c r="D230" t="s">
        <v>105</v>
      </c>
      <c r="E230" t="s">
        <v>105</v>
      </c>
      <c r="F230" t="s">
        <v>354</v>
      </c>
      <c r="G230" t="s">
        <v>355</v>
      </c>
      <c r="H230" t="s">
        <v>378</v>
      </c>
      <c r="I230" t="s">
        <v>379</v>
      </c>
      <c r="J230" t="s">
        <v>105</v>
      </c>
      <c r="K230">
        <v>7086</v>
      </c>
      <c r="L230" t="s">
        <v>105</v>
      </c>
      <c r="M230" t="s">
        <v>105</v>
      </c>
      <c r="N230" t="s">
        <v>358</v>
      </c>
      <c r="O230" t="s">
        <v>359</v>
      </c>
      <c r="P230" t="s">
        <v>380</v>
      </c>
      <c r="Q230" t="s">
        <v>381</v>
      </c>
      <c r="R230" t="s">
        <v>105</v>
      </c>
      <c r="S230" t="s">
        <v>399</v>
      </c>
      <c r="T230" t="s">
        <v>400</v>
      </c>
      <c r="U230" t="s">
        <v>401</v>
      </c>
      <c r="V230" s="21">
        <v>41456</v>
      </c>
      <c r="W230" s="21">
        <v>41469</v>
      </c>
      <c r="X230" s="21" t="s">
        <v>72</v>
      </c>
      <c r="Y230">
        <v>2013</v>
      </c>
      <c r="Z230" t="s">
        <v>109</v>
      </c>
    </row>
    <row r="231" spans="1:26">
      <c r="A231" t="s">
        <v>336</v>
      </c>
      <c r="B231" t="s">
        <v>105</v>
      </c>
      <c r="C231" t="s">
        <v>105</v>
      </c>
      <c r="D231" t="s">
        <v>105</v>
      </c>
      <c r="E231" t="s">
        <v>105</v>
      </c>
      <c r="F231" t="s">
        <v>354</v>
      </c>
      <c r="G231" t="s">
        <v>355</v>
      </c>
      <c r="H231" t="s">
        <v>378</v>
      </c>
      <c r="I231" t="s">
        <v>379</v>
      </c>
      <c r="J231" t="s">
        <v>105</v>
      </c>
      <c r="K231">
        <v>7086</v>
      </c>
      <c r="L231" t="s">
        <v>105</v>
      </c>
      <c r="M231" t="s">
        <v>105</v>
      </c>
      <c r="N231" t="s">
        <v>358</v>
      </c>
      <c r="O231" t="s">
        <v>359</v>
      </c>
      <c r="P231" t="s">
        <v>380</v>
      </c>
      <c r="Q231" t="s">
        <v>381</v>
      </c>
      <c r="R231" t="s">
        <v>105</v>
      </c>
      <c r="S231" t="s">
        <v>399</v>
      </c>
      <c r="T231" t="s">
        <v>400</v>
      </c>
      <c r="U231" t="s">
        <v>401</v>
      </c>
      <c r="V231" s="21">
        <v>41487</v>
      </c>
      <c r="W231" s="21">
        <v>41504</v>
      </c>
      <c r="X231" s="21" t="s">
        <v>72</v>
      </c>
      <c r="Y231">
        <v>2013</v>
      </c>
      <c r="Z231" t="s">
        <v>109</v>
      </c>
    </row>
    <row r="232" spans="1:26">
      <c r="A232" t="s">
        <v>337</v>
      </c>
      <c r="B232" t="s">
        <v>105</v>
      </c>
      <c r="C232" t="s">
        <v>105</v>
      </c>
      <c r="D232" t="s">
        <v>105</v>
      </c>
      <c r="E232" t="s">
        <v>105</v>
      </c>
      <c r="F232" t="s">
        <v>354</v>
      </c>
      <c r="G232" t="s">
        <v>355</v>
      </c>
      <c r="H232" t="s">
        <v>378</v>
      </c>
      <c r="I232" t="s">
        <v>379</v>
      </c>
      <c r="J232" t="s">
        <v>105</v>
      </c>
      <c r="K232">
        <v>7086</v>
      </c>
      <c r="L232" t="s">
        <v>105</v>
      </c>
      <c r="M232" t="s">
        <v>105</v>
      </c>
      <c r="N232" t="s">
        <v>358</v>
      </c>
      <c r="O232" t="s">
        <v>359</v>
      </c>
      <c r="P232" t="s">
        <v>380</v>
      </c>
      <c r="Q232" t="s">
        <v>381</v>
      </c>
      <c r="R232" t="s">
        <v>105</v>
      </c>
      <c r="S232" t="s">
        <v>399</v>
      </c>
      <c r="T232" t="s">
        <v>400</v>
      </c>
      <c r="U232" t="s">
        <v>401</v>
      </c>
      <c r="V232" s="21">
        <v>41518</v>
      </c>
      <c r="W232" s="21">
        <v>41532</v>
      </c>
      <c r="X232" s="21" t="s">
        <v>72</v>
      </c>
      <c r="Y232">
        <v>2013</v>
      </c>
      <c r="Z232" t="s">
        <v>109</v>
      </c>
    </row>
    <row r="233" spans="1:26">
      <c r="A233" t="s">
        <v>338</v>
      </c>
      <c r="B233" t="s">
        <v>105</v>
      </c>
      <c r="C233" t="s">
        <v>105</v>
      </c>
      <c r="D233" t="s">
        <v>105</v>
      </c>
      <c r="E233" t="s">
        <v>105</v>
      </c>
      <c r="F233" t="s">
        <v>354</v>
      </c>
      <c r="G233" t="s">
        <v>355</v>
      </c>
      <c r="H233" t="s">
        <v>378</v>
      </c>
      <c r="I233" t="s">
        <v>379</v>
      </c>
      <c r="J233" t="s">
        <v>105</v>
      </c>
      <c r="K233">
        <v>7086</v>
      </c>
      <c r="L233" t="s">
        <v>105</v>
      </c>
      <c r="M233" t="s">
        <v>105</v>
      </c>
      <c r="N233" t="s">
        <v>358</v>
      </c>
      <c r="O233" t="s">
        <v>359</v>
      </c>
      <c r="P233" t="s">
        <v>380</v>
      </c>
      <c r="Q233" t="s">
        <v>381</v>
      </c>
      <c r="R233" t="s">
        <v>105</v>
      </c>
      <c r="S233" t="s">
        <v>399</v>
      </c>
      <c r="T233" t="s">
        <v>400</v>
      </c>
      <c r="U233" t="s">
        <v>401</v>
      </c>
      <c r="V233" s="21">
        <v>41548</v>
      </c>
      <c r="W233" s="21">
        <v>41560</v>
      </c>
      <c r="X233" s="21" t="s">
        <v>73</v>
      </c>
      <c r="Y233">
        <v>2013</v>
      </c>
      <c r="Z233" t="s">
        <v>353</v>
      </c>
    </row>
    <row r="234" spans="1:26">
      <c r="A234" t="s">
        <v>339</v>
      </c>
      <c r="B234" t="s">
        <v>105</v>
      </c>
      <c r="C234" t="s">
        <v>105</v>
      </c>
      <c r="D234" t="s">
        <v>105</v>
      </c>
      <c r="E234" t="s">
        <v>105</v>
      </c>
      <c r="F234" t="s">
        <v>354</v>
      </c>
      <c r="G234" t="s">
        <v>355</v>
      </c>
      <c r="H234" t="s">
        <v>378</v>
      </c>
      <c r="I234" t="s">
        <v>379</v>
      </c>
      <c r="J234" t="s">
        <v>105</v>
      </c>
      <c r="K234">
        <v>7086</v>
      </c>
      <c r="L234" t="s">
        <v>105</v>
      </c>
      <c r="M234" t="s">
        <v>105</v>
      </c>
      <c r="N234" t="s">
        <v>358</v>
      </c>
      <c r="O234" t="s">
        <v>359</v>
      </c>
      <c r="P234" t="s">
        <v>380</v>
      </c>
      <c r="Q234" t="s">
        <v>381</v>
      </c>
      <c r="R234" t="s">
        <v>105</v>
      </c>
      <c r="S234" t="s">
        <v>399</v>
      </c>
      <c r="T234" t="s">
        <v>400</v>
      </c>
      <c r="U234" t="s">
        <v>401</v>
      </c>
      <c r="V234" s="21">
        <v>41579</v>
      </c>
      <c r="W234" s="21">
        <v>41595</v>
      </c>
      <c r="X234" s="21" t="s">
        <v>73</v>
      </c>
      <c r="Y234">
        <v>2013</v>
      </c>
      <c r="Z234" t="s">
        <v>353</v>
      </c>
    </row>
    <row r="235" spans="1:26">
      <c r="A235" t="s">
        <v>340</v>
      </c>
      <c r="B235" t="s">
        <v>105</v>
      </c>
      <c r="C235" t="s">
        <v>105</v>
      </c>
      <c r="D235" t="s">
        <v>105</v>
      </c>
      <c r="E235" t="s">
        <v>105</v>
      </c>
      <c r="F235" t="s">
        <v>354</v>
      </c>
      <c r="G235" t="s">
        <v>355</v>
      </c>
      <c r="H235" t="s">
        <v>378</v>
      </c>
      <c r="I235" t="s">
        <v>379</v>
      </c>
      <c r="J235" t="s">
        <v>105</v>
      </c>
      <c r="K235">
        <v>7086</v>
      </c>
      <c r="L235" t="s">
        <v>105</v>
      </c>
      <c r="M235" t="s">
        <v>105</v>
      </c>
      <c r="N235" t="s">
        <v>358</v>
      </c>
      <c r="O235" t="s">
        <v>359</v>
      </c>
      <c r="P235" t="s">
        <v>380</v>
      </c>
      <c r="Q235" t="s">
        <v>381</v>
      </c>
      <c r="R235" t="s">
        <v>105</v>
      </c>
      <c r="S235" t="s">
        <v>399</v>
      </c>
      <c r="T235" t="s">
        <v>400</v>
      </c>
      <c r="U235" t="s">
        <v>401</v>
      </c>
      <c r="V235" s="21">
        <v>41609</v>
      </c>
      <c r="W235" s="21">
        <v>41623</v>
      </c>
      <c r="X235" s="21" t="s">
        <v>73</v>
      </c>
      <c r="Y235">
        <v>2013</v>
      </c>
      <c r="Z235" t="s">
        <v>353</v>
      </c>
    </row>
    <row r="236" spans="1:26">
      <c r="A236" t="s">
        <v>341</v>
      </c>
      <c r="B236" t="s">
        <v>105</v>
      </c>
      <c r="C236" t="s">
        <v>105</v>
      </c>
      <c r="D236" t="s">
        <v>105</v>
      </c>
      <c r="E236" t="s">
        <v>105</v>
      </c>
      <c r="F236" t="s">
        <v>354</v>
      </c>
      <c r="G236" t="s">
        <v>355</v>
      </c>
      <c r="H236" t="s">
        <v>378</v>
      </c>
      <c r="I236" t="s">
        <v>379</v>
      </c>
      <c r="J236" t="s">
        <v>105</v>
      </c>
      <c r="K236">
        <v>7086</v>
      </c>
      <c r="L236" t="s">
        <v>105</v>
      </c>
      <c r="M236" t="s">
        <v>105</v>
      </c>
      <c r="N236" t="s">
        <v>358</v>
      </c>
      <c r="O236" t="s">
        <v>359</v>
      </c>
      <c r="P236" t="s">
        <v>380</v>
      </c>
      <c r="Q236" t="s">
        <v>381</v>
      </c>
      <c r="R236" t="s">
        <v>105</v>
      </c>
      <c r="S236" t="s">
        <v>402</v>
      </c>
      <c r="T236" t="s">
        <v>403</v>
      </c>
      <c r="U236" t="s">
        <v>404</v>
      </c>
      <c r="V236" s="21">
        <v>41244</v>
      </c>
      <c r="W236" s="21">
        <v>41259</v>
      </c>
      <c r="X236" s="21" t="s">
        <v>73</v>
      </c>
      <c r="Y236">
        <v>2012</v>
      </c>
      <c r="Z236" t="s">
        <v>365</v>
      </c>
    </row>
    <row r="237" spans="1:26">
      <c r="A237" t="s">
        <v>342</v>
      </c>
      <c r="B237" t="s">
        <v>105</v>
      </c>
      <c r="C237" t="s">
        <v>105</v>
      </c>
      <c r="D237" t="s">
        <v>105</v>
      </c>
      <c r="E237" t="s">
        <v>105</v>
      </c>
      <c r="F237" t="s">
        <v>354</v>
      </c>
      <c r="G237" t="s">
        <v>355</v>
      </c>
      <c r="H237" t="s">
        <v>378</v>
      </c>
      <c r="I237" t="s">
        <v>379</v>
      </c>
      <c r="J237" t="s">
        <v>105</v>
      </c>
      <c r="K237">
        <v>7086</v>
      </c>
      <c r="L237" t="s">
        <v>105</v>
      </c>
      <c r="M237" t="s">
        <v>105</v>
      </c>
      <c r="N237" t="s">
        <v>358</v>
      </c>
      <c r="O237" t="s">
        <v>359</v>
      </c>
      <c r="P237" t="s">
        <v>380</v>
      </c>
      <c r="Q237" t="s">
        <v>381</v>
      </c>
      <c r="R237" t="s">
        <v>105</v>
      </c>
      <c r="S237" t="s">
        <v>402</v>
      </c>
      <c r="T237" t="s">
        <v>403</v>
      </c>
      <c r="U237" t="s">
        <v>404</v>
      </c>
      <c r="V237" s="21">
        <v>41275</v>
      </c>
      <c r="W237" s="21">
        <v>41287</v>
      </c>
      <c r="X237" s="21" t="s">
        <v>74</v>
      </c>
      <c r="Y237">
        <v>2013</v>
      </c>
      <c r="Z237" t="s">
        <v>366</v>
      </c>
    </row>
    <row r="238" spans="1:26">
      <c r="A238" t="s">
        <v>343</v>
      </c>
      <c r="B238" t="s">
        <v>105</v>
      </c>
      <c r="C238" t="s">
        <v>105</v>
      </c>
      <c r="D238" t="s">
        <v>105</v>
      </c>
      <c r="E238" t="s">
        <v>105</v>
      </c>
      <c r="F238" t="s">
        <v>354</v>
      </c>
      <c r="G238" t="s">
        <v>355</v>
      </c>
      <c r="H238" t="s">
        <v>378</v>
      </c>
      <c r="I238" t="s">
        <v>379</v>
      </c>
      <c r="J238" t="s">
        <v>105</v>
      </c>
      <c r="K238">
        <v>7086</v>
      </c>
      <c r="L238" t="s">
        <v>105</v>
      </c>
      <c r="M238" t="s">
        <v>105</v>
      </c>
      <c r="N238" t="s">
        <v>358</v>
      </c>
      <c r="O238" t="s">
        <v>359</v>
      </c>
      <c r="P238" t="s">
        <v>380</v>
      </c>
      <c r="Q238" t="s">
        <v>381</v>
      </c>
      <c r="R238" t="s">
        <v>105</v>
      </c>
      <c r="S238" t="s">
        <v>402</v>
      </c>
      <c r="T238" t="s">
        <v>403</v>
      </c>
      <c r="U238" t="s">
        <v>404</v>
      </c>
      <c r="V238" s="21">
        <v>41306</v>
      </c>
      <c r="W238" s="21">
        <v>41322</v>
      </c>
      <c r="X238" s="21" t="s">
        <v>74</v>
      </c>
      <c r="Y238">
        <v>2013</v>
      </c>
      <c r="Z238" t="s">
        <v>366</v>
      </c>
    </row>
    <row r="239" spans="1:26">
      <c r="A239" t="s">
        <v>344</v>
      </c>
      <c r="B239" t="s">
        <v>105</v>
      </c>
      <c r="C239" t="s">
        <v>105</v>
      </c>
      <c r="D239" t="s">
        <v>105</v>
      </c>
      <c r="E239" t="s">
        <v>105</v>
      </c>
      <c r="F239" t="s">
        <v>354</v>
      </c>
      <c r="G239" t="s">
        <v>355</v>
      </c>
      <c r="H239" t="s">
        <v>378</v>
      </c>
      <c r="I239" t="s">
        <v>379</v>
      </c>
      <c r="J239" t="s">
        <v>105</v>
      </c>
      <c r="K239">
        <v>7086</v>
      </c>
      <c r="L239" t="s">
        <v>105</v>
      </c>
      <c r="M239" t="s">
        <v>105</v>
      </c>
      <c r="N239" t="s">
        <v>358</v>
      </c>
      <c r="O239" t="s">
        <v>359</v>
      </c>
      <c r="P239" t="s">
        <v>380</v>
      </c>
      <c r="Q239" t="s">
        <v>381</v>
      </c>
      <c r="R239" t="s">
        <v>105</v>
      </c>
      <c r="S239" t="s">
        <v>402</v>
      </c>
      <c r="T239" t="s">
        <v>403</v>
      </c>
      <c r="U239" t="s">
        <v>404</v>
      </c>
      <c r="V239" s="21">
        <v>41334</v>
      </c>
      <c r="W239" s="21">
        <v>41350</v>
      </c>
      <c r="X239" s="21" t="s">
        <v>74</v>
      </c>
      <c r="Y239">
        <v>2013</v>
      </c>
      <c r="Z239" t="s">
        <v>366</v>
      </c>
    </row>
    <row r="240" spans="1:26">
      <c r="A240" t="s">
        <v>345</v>
      </c>
      <c r="B240" t="s">
        <v>105</v>
      </c>
      <c r="C240" t="s">
        <v>105</v>
      </c>
      <c r="D240" t="s">
        <v>105</v>
      </c>
      <c r="E240" t="s">
        <v>105</v>
      </c>
      <c r="F240" t="s">
        <v>354</v>
      </c>
      <c r="G240" t="s">
        <v>355</v>
      </c>
      <c r="H240" t="s">
        <v>378</v>
      </c>
      <c r="I240" t="s">
        <v>379</v>
      </c>
      <c r="J240" t="s">
        <v>105</v>
      </c>
      <c r="K240">
        <v>7086</v>
      </c>
      <c r="L240" t="s">
        <v>105</v>
      </c>
      <c r="M240" t="s">
        <v>105</v>
      </c>
      <c r="N240" t="s">
        <v>358</v>
      </c>
      <c r="O240" t="s">
        <v>359</v>
      </c>
      <c r="P240" t="s">
        <v>380</v>
      </c>
      <c r="Q240" t="s">
        <v>381</v>
      </c>
      <c r="R240" t="s">
        <v>105</v>
      </c>
      <c r="S240" t="s">
        <v>402</v>
      </c>
      <c r="T240" t="s">
        <v>403</v>
      </c>
      <c r="U240" t="s">
        <v>404</v>
      </c>
      <c r="V240" s="21">
        <v>41365</v>
      </c>
      <c r="W240" s="21">
        <v>41378</v>
      </c>
      <c r="X240" s="21" t="s">
        <v>71</v>
      </c>
      <c r="Y240">
        <v>2013</v>
      </c>
      <c r="Z240" t="s">
        <v>106</v>
      </c>
    </row>
    <row r="241" spans="1:26">
      <c r="A241" t="s">
        <v>346</v>
      </c>
      <c r="B241" t="s">
        <v>105</v>
      </c>
      <c r="C241" t="s">
        <v>105</v>
      </c>
      <c r="D241" t="s">
        <v>105</v>
      </c>
      <c r="E241" t="s">
        <v>105</v>
      </c>
      <c r="F241" t="s">
        <v>354</v>
      </c>
      <c r="G241" t="s">
        <v>355</v>
      </c>
      <c r="H241" t="s">
        <v>378</v>
      </c>
      <c r="I241" t="s">
        <v>379</v>
      </c>
      <c r="J241" t="s">
        <v>105</v>
      </c>
      <c r="K241">
        <v>7086</v>
      </c>
      <c r="L241" t="s">
        <v>105</v>
      </c>
      <c r="M241" t="s">
        <v>105</v>
      </c>
      <c r="N241" t="s">
        <v>358</v>
      </c>
      <c r="O241" t="s">
        <v>359</v>
      </c>
      <c r="P241" t="s">
        <v>380</v>
      </c>
      <c r="Q241" t="s">
        <v>381</v>
      </c>
      <c r="R241" t="s">
        <v>105</v>
      </c>
      <c r="S241" t="s">
        <v>402</v>
      </c>
      <c r="T241" t="s">
        <v>403</v>
      </c>
      <c r="U241" t="s">
        <v>404</v>
      </c>
      <c r="V241" s="21">
        <v>41395</v>
      </c>
      <c r="W241" s="21">
        <v>41413</v>
      </c>
      <c r="X241" s="21" t="s">
        <v>71</v>
      </c>
      <c r="Y241">
        <v>2013</v>
      </c>
      <c r="Z241" t="s">
        <v>106</v>
      </c>
    </row>
    <row r="242" spans="1:26">
      <c r="A242" t="s">
        <v>347</v>
      </c>
      <c r="B242" t="s">
        <v>105</v>
      </c>
      <c r="C242" t="s">
        <v>105</v>
      </c>
      <c r="D242" t="s">
        <v>105</v>
      </c>
      <c r="E242" t="s">
        <v>105</v>
      </c>
      <c r="F242" t="s">
        <v>354</v>
      </c>
      <c r="G242" t="s">
        <v>355</v>
      </c>
      <c r="H242" t="s">
        <v>378</v>
      </c>
      <c r="I242" t="s">
        <v>379</v>
      </c>
      <c r="J242" t="s">
        <v>105</v>
      </c>
      <c r="K242">
        <v>7086</v>
      </c>
      <c r="L242" t="s">
        <v>105</v>
      </c>
      <c r="M242" t="s">
        <v>105</v>
      </c>
      <c r="N242" t="s">
        <v>358</v>
      </c>
      <c r="O242" t="s">
        <v>359</v>
      </c>
      <c r="P242" t="s">
        <v>380</v>
      </c>
      <c r="Q242" t="s">
        <v>381</v>
      </c>
      <c r="R242" t="s">
        <v>105</v>
      </c>
      <c r="S242" t="s">
        <v>402</v>
      </c>
      <c r="T242" t="s">
        <v>403</v>
      </c>
      <c r="U242" t="s">
        <v>404</v>
      </c>
      <c r="V242" s="21">
        <v>41426</v>
      </c>
      <c r="W242" s="21">
        <v>41441</v>
      </c>
      <c r="X242" s="21" t="s">
        <v>71</v>
      </c>
      <c r="Y242">
        <v>2013</v>
      </c>
      <c r="Z242" t="s">
        <v>106</v>
      </c>
    </row>
    <row r="243" spans="1:26">
      <c r="A243" t="s">
        <v>348</v>
      </c>
      <c r="B243" t="s">
        <v>105</v>
      </c>
      <c r="C243" t="s">
        <v>105</v>
      </c>
      <c r="D243" t="s">
        <v>105</v>
      </c>
      <c r="E243" t="s">
        <v>105</v>
      </c>
      <c r="F243" t="s">
        <v>354</v>
      </c>
      <c r="G243" t="s">
        <v>355</v>
      </c>
      <c r="H243" t="s">
        <v>378</v>
      </c>
      <c r="I243" t="s">
        <v>379</v>
      </c>
      <c r="J243" t="s">
        <v>105</v>
      </c>
      <c r="K243">
        <v>7086</v>
      </c>
      <c r="L243" t="s">
        <v>105</v>
      </c>
      <c r="M243" t="s">
        <v>105</v>
      </c>
      <c r="N243" t="s">
        <v>358</v>
      </c>
      <c r="O243" t="s">
        <v>359</v>
      </c>
      <c r="P243" t="s">
        <v>380</v>
      </c>
      <c r="Q243" t="s">
        <v>381</v>
      </c>
      <c r="R243" t="s">
        <v>105</v>
      </c>
      <c r="S243" t="s">
        <v>402</v>
      </c>
      <c r="T243" t="s">
        <v>403</v>
      </c>
      <c r="U243" t="s">
        <v>404</v>
      </c>
      <c r="V243" s="21">
        <v>41456</v>
      </c>
      <c r="W243" s="21">
        <v>41469</v>
      </c>
      <c r="X243" s="21" t="s">
        <v>72</v>
      </c>
      <c r="Y243">
        <v>2013</v>
      </c>
      <c r="Z243" t="s">
        <v>109</v>
      </c>
    </row>
    <row r="244" spans="1:26">
      <c r="A244" t="s">
        <v>349</v>
      </c>
      <c r="B244" t="s">
        <v>105</v>
      </c>
      <c r="C244" t="s">
        <v>105</v>
      </c>
      <c r="D244" t="s">
        <v>105</v>
      </c>
      <c r="E244" t="s">
        <v>105</v>
      </c>
      <c r="F244" t="s">
        <v>354</v>
      </c>
      <c r="G244" t="s">
        <v>355</v>
      </c>
      <c r="H244" t="s">
        <v>378</v>
      </c>
      <c r="I244" t="s">
        <v>379</v>
      </c>
      <c r="J244" t="s">
        <v>105</v>
      </c>
      <c r="K244">
        <v>7086</v>
      </c>
      <c r="L244" t="s">
        <v>105</v>
      </c>
      <c r="M244" t="s">
        <v>105</v>
      </c>
      <c r="N244" t="s">
        <v>358</v>
      </c>
      <c r="O244" t="s">
        <v>359</v>
      </c>
      <c r="P244" t="s">
        <v>380</v>
      </c>
      <c r="Q244" t="s">
        <v>381</v>
      </c>
      <c r="R244" t="s">
        <v>105</v>
      </c>
      <c r="S244" t="s">
        <v>402</v>
      </c>
      <c r="T244" t="s">
        <v>403</v>
      </c>
      <c r="U244" t="s">
        <v>404</v>
      </c>
      <c r="V244" s="21">
        <v>41487</v>
      </c>
      <c r="W244" s="21">
        <v>41504</v>
      </c>
      <c r="X244" s="21" t="s">
        <v>72</v>
      </c>
      <c r="Y244">
        <v>2013</v>
      </c>
      <c r="Z244" t="s">
        <v>109</v>
      </c>
    </row>
    <row r="245" spans="1:26">
      <c r="A245" t="s">
        <v>350</v>
      </c>
      <c r="B245" t="s">
        <v>105</v>
      </c>
      <c r="C245" t="s">
        <v>105</v>
      </c>
      <c r="D245" t="s">
        <v>105</v>
      </c>
      <c r="E245" t="s">
        <v>105</v>
      </c>
      <c r="F245" t="s">
        <v>354</v>
      </c>
      <c r="G245" t="s">
        <v>355</v>
      </c>
      <c r="H245" t="s">
        <v>378</v>
      </c>
      <c r="I245" t="s">
        <v>379</v>
      </c>
      <c r="J245" t="s">
        <v>105</v>
      </c>
      <c r="K245">
        <v>7086</v>
      </c>
      <c r="L245" t="s">
        <v>105</v>
      </c>
      <c r="M245" t="s">
        <v>105</v>
      </c>
      <c r="N245" t="s">
        <v>358</v>
      </c>
      <c r="O245" t="s">
        <v>359</v>
      </c>
      <c r="P245" t="s">
        <v>380</v>
      </c>
      <c r="Q245" t="s">
        <v>381</v>
      </c>
      <c r="R245" t="s">
        <v>105</v>
      </c>
      <c r="S245" t="s">
        <v>402</v>
      </c>
      <c r="T245" t="s">
        <v>403</v>
      </c>
      <c r="U245" t="s">
        <v>404</v>
      </c>
      <c r="V245" s="21">
        <v>41518</v>
      </c>
      <c r="W245" s="21">
        <v>41532</v>
      </c>
      <c r="X245" s="21" t="s">
        <v>72</v>
      </c>
      <c r="Y245">
        <v>2013</v>
      </c>
      <c r="Z245" t="s">
        <v>109</v>
      </c>
    </row>
    <row r="246" spans="1:26">
      <c r="A246" t="s">
        <v>351</v>
      </c>
      <c r="B246" t="s">
        <v>105</v>
      </c>
      <c r="C246" t="s">
        <v>105</v>
      </c>
      <c r="D246" t="s">
        <v>105</v>
      </c>
      <c r="E246" t="s">
        <v>105</v>
      </c>
      <c r="F246" t="s">
        <v>354</v>
      </c>
      <c r="G246" t="s">
        <v>355</v>
      </c>
      <c r="H246" t="s">
        <v>378</v>
      </c>
      <c r="I246" t="s">
        <v>379</v>
      </c>
      <c r="J246" t="s">
        <v>105</v>
      </c>
      <c r="K246">
        <v>7086</v>
      </c>
      <c r="L246" t="s">
        <v>105</v>
      </c>
      <c r="M246" t="s">
        <v>105</v>
      </c>
      <c r="N246" t="s">
        <v>358</v>
      </c>
      <c r="O246" t="s">
        <v>359</v>
      </c>
      <c r="P246" t="s">
        <v>380</v>
      </c>
      <c r="Q246" t="s">
        <v>381</v>
      </c>
      <c r="R246" t="s">
        <v>105</v>
      </c>
      <c r="S246" t="s">
        <v>402</v>
      </c>
      <c r="T246" t="s">
        <v>403</v>
      </c>
      <c r="U246" t="s">
        <v>404</v>
      </c>
      <c r="V246" s="21">
        <v>41548</v>
      </c>
      <c r="W246" s="21">
        <v>41560</v>
      </c>
      <c r="X246" s="21" t="s">
        <v>73</v>
      </c>
      <c r="Y246">
        <v>2013</v>
      </c>
      <c r="Z246" t="s">
        <v>353</v>
      </c>
    </row>
    <row r="247" spans="1:26">
      <c r="A247" t="s">
        <v>352</v>
      </c>
      <c r="B247" t="s">
        <v>105</v>
      </c>
      <c r="C247" t="s">
        <v>105</v>
      </c>
      <c r="D247" t="s">
        <v>105</v>
      </c>
      <c r="E247" t="s">
        <v>105</v>
      </c>
      <c r="F247" t="s">
        <v>354</v>
      </c>
      <c r="G247" t="s">
        <v>355</v>
      </c>
      <c r="H247" t="s">
        <v>378</v>
      </c>
      <c r="I247" t="s">
        <v>379</v>
      </c>
      <c r="J247" t="s">
        <v>105</v>
      </c>
      <c r="K247">
        <v>7086</v>
      </c>
      <c r="L247" t="s">
        <v>105</v>
      </c>
      <c r="M247" t="s">
        <v>105</v>
      </c>
      <c r="N247" t="s">
        <v>358</v>
      </c>
      <c r="O247" t="s">
        <v>359</v>
      </c>
      <c r="P247" t="s">
        <v>380</v>
      </c>
      <c r="Q247" t="s">
        <v>381</v>
      </c>
      <c r="R247" t="s">
        <v>105</v>
      </c>
      <c r="S247" t="s">
        <v>402</v>
      </c>
      <c r="T247" t="s">
        <v>403</v>
      </c>
      <c r="U247" t="s">
        <v>404</v>
      </c>
      <c r="V247" s="21">
        <v>41579</v>
      </c>
      <c r="W247" s="21">
        <v>41595</v>
      </c>
      <c r="X247" s="21" t="s">
        <v>73</v>
      </c>
      <c r="Y247">
        <v>2013</v>
      </c>
      <c r="Z247" t="s">
        <v>353</v>
      </c>
    </row>
    <row r="349" spans="1:19">
      <c r="A349" s="3"/>
      <c r="S349" s="3"/>
    </row>
    <row r="350" spans="1:19">
      <c r="A350" s="3"/>
      <c r="S350" s="3"/>
    </row>
  </sheetData>
  <sortState ref="AR6:AR38">
    <sortCondition ref="AR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757"/>
  <sheetViews>
    <sheetView showGridLines="0" tabSelected="1" topLeftCell="A2" zoomScale="80" zoomScaleNormal="80" workbookViewId="0">
      <selection activeCell="C12" sqref="C12"/>
    </sheetView>
  </sheetViews>
  <sheetFormatPr defaultColWidth="20.7109375" defaultRowHeight="12.75" outlineLevelRow="1"/>
  <cols>
    <col min="1" max="1" width="2.28515625" style="3" customWidth="1"/>
    <col min="2" max="2" width="31.7109375" style="3" customWidth="1"/>
    <col min="3" max="3" width="32.28515625" style="3" customWidth="1"/>
    <col min="4" max="4" width="36.42578125" style="3" customWidth="1"/>
    <col min="5" max="50" width="11.85546875" style="3" customWidth="1"/>
    <col min="51" max="51" width="11.85546875" style="5" customWidth="1"/>
    <col min="52" max="64" width="7.7109375" style="5" customWidth="1"/>
    <col min="65" max="237" width="20.7109375" style="5"/>
    <col min="238" max="238" width="36" style="5" bestFit="1" customWidth="1"/>
    <col min="239" max="251" width="20.7109375" style="5"/>
    <col min="252" max="252" width="13.425781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 hidden="1">
      <c r="A1" s="4" t="str">
        <f t="shared" ref="A1:P2" si="0">IF(ISERROR(MATCH("Time Series",A2:A106,0)),"",MATCH("Time Series",A2:A106,0)+1)</f>
        <v/>
      </c>
      <c r="B1" s="34" t="str">
        <f t="shared" si="0"/>
        <v/>
      </c>
      <c r="C1" s="4" t="str">
        <f t="shared" si="0"/>
        <v/>
      </c>
      <c r="D1" s="4">
        <f t="shared" ca="1" si="0"/>
        <v>23</v>
      </c>
      <c r="E1" s="4" t="str">
        <f t="shared" si="0"/>
        <v/>
      </c>
      <c r="F1" s="4" t="str">
        <f t="shared" ca="1" si="0"/>
        <v/>
      </c>
      <c r="G1" s="4" t="str">
        <f t="shared" si="0"/>
        <v/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ref="Q1:AS1" si="1">IF(ISERROR(MATCH("Time Series",Q2:Q106,0)),"",MATCH("Time Series",Q2:Q106,0)+1)</f>
        <v/>
      </c>
      <c r="R1" s="4" t="str">
        <f t="shared" si="1"/>
        <v/>
      </c>
      <c r="S1" s="4" t="str">
        <f t="shared" si="1"/>
        <v/>
      </c>
      <c r="T1" s="4" t="str">
        <f t="shared" si="1"/>
        <v/>
      </c>
      <c r="U1" s="4" t="str">
        <f t="shared" si="1"/>
        <v/>
      </c>
      <c r="V1" s="4" t="str">
        <f t="shared" si="1"/>
        <v/>
      </c>
      <c r="W1" s="4" t="str">
        <f t="shared" si="1"/>
        <v/>
      </c>
      <c r="X1" s="4" t="str">
        <f t="shared" si="1"/>
        <v/>
      </c>
      <c r="Y1" s="4" t="str">
        <f t="shared" si="1"/>
        <v/>
      </c>
      <c r="Z1" s="4" t="str">
        <f t="shared" si="1"/>
        <v/>
      </c>
      <c r="AA1" s="4" t="str">
        <f t="shared" si="1"/>
        <v/>
      </c>
      <c r="AB1" s="4" t="str">
        <f t="shared" si="1"/>
        <v/>
      </c>
      <c r="AC1" s="4" t="str">
        <f t="shared" si="1"/>
        <v/>
      </c>
      <c r="AD1" s="4" t="str">
        <f t="shared" si="1"/>
        <v/>
      </c>
      <c r="AE1" s="4" t="str">
        <f t="shared" si="1"/>
        <v/>
      </c>
      <c r="AF1" s="4" t="str">
        <f t="shared" si="1"/>
        <v/>
      </c>
      <c r="AG1" s="4" t="str">
        <f t="shared" si="1"/>
        <v/>
      </c>
      <c r="AH1" s="4" t="str">
        <f t="shared" si="1"/>
        <v/>
      </c>
      <c r="AI1" s="4" t="str">
        <f t="shared" si="1"/>
        <v/>
      </c>
      <c r="AJ1" s="4" t="str">
        <f t="shared" si="1"/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BC1" s="5">
        <f ca="1">IT19</f>
        <v>23</v>
      </c>
      <c r="IC1" s="5" t="s">
        <v>4</v>
      </c>
      <c r="ID1" s="5" t="s">
        <v>67</v>
      </c>
      <c r="IU1" s="5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4"/>
      <c r="B2" s="34" t="str">
        <f t="shared" si="0"/>
        <v/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Y2" s="5" t="str">
        <f ca="1">IT20</f>
        <v>E</v>
      </c>
      <c r="BB2" s="5" t="s">
        <v>63</v>
      </c>
      <c r="BC2" s="5">
        <f ca="1">VLOOKUP(AY2,IR36:IS87,2,0)</f>
        <v>69</v>
      </c>
      <c r="BD2" s="5">
        <f ca="1">BC2+1</f>
        <v>70</v>
      </c>
      <c r="BE2" s="5">
        <f t="shared" ref="BE2:DH2" ca="1" si="2">BD2+1</f>
        <v>71</v>
      </c>
      <c r="BF2" s="5">
        <f t="shared" ca="1" si="2"/>
        <v>72</v>
      </c>
      <c r="BG2" s="5">
        <f t="shared" ca="1" si="2"/>
        <v>73</v>
      </c>
      <c r="BH2" s="5">
        <f t="shared" ca="1" si="2"/>
        <v>74</v>
      </c>
      <c r="BI2" s="5">
        <f t="shared" ca="1" si="2"/>
        <v>75</v>
      </c>
      <c r="BJ2" s="5">
        <f t="shared" ca="1" si="2"/>
        <v>76</v>
      </c>
      <c r="BK2" s="5">
        <f t="shared" ca="1" si="2"/>
        <v>77</v>
      </c>
      <c r="BL2" s="5">
        <f t="shared" ca="1" si="2"/>
        <v>78</v>
      </c>
      <c r="BM2" s="5">
        <f t="shared" ca="1" si="2"/>
        <v>79</v>
      </c>
      <c r="BN2" s="5">
        <f t="shared" ca="1" si="2"/>
        <v>80</v>
      </c>
      <c r="BO2" s="5">
        <f t="shared" ca="1" si="2"/>
        <v>81</v>
      </c>
      <c r="BP2" s="5">
        <f t="shared" ca="1" si="2"/>
        <v>82</v>
      </c>
      <c r="BQ2" s="5">
        <f t="shared" ca="1" si="2"/>
        <v>83</v>
      </c>
      <c r="BR2" s="5">
        <f t="shared" ca="1" si="2"/>
        <v>84</v>
      </c>
      <c r="BS2" s="5">
        <f t="shared" ca="1" si="2"/>
        <v>85</v>
      </c>
      <c r="BT2" s="5">
        <f t="shared" ca="1" si="2"/>
        <v>86</v>
      </c>
      <c r="BU2" s="5">
        <f t="shared" ca="1" si="2"/>
        <v>87</v>
      </c>
      <c r="BV2" s="5">
        <f t="shared" ca="1" si="2"/>
        <v>88</v>
      </c>
      <c r="BW2" s="5">
        <f t="shared" ca="1" si="2"/>
        <v>89</v>
      </c>
      <c r="BX2" s="5">
        <f t="shared" ca="1" si="2"/>
        <v>90</v>
      </c>
      <c r="BY2" s="5">
        <f t="shared" ca="1" si="2"/>
        <v>91</v>
      </c>
      <c r="BZ2" s="5">
        <f t="shared" ca="1" si="2"/>
        <v>92</v>
      </c>
      <c r="CA2" s="5">
        <f t="shared" ca="1" si="2"/>
        <v>93</v>
      </c>
      <c r="CB2" s="5">
        <f t="shared" ca="1" si="2"/>
        <v>94</v>
      </c>
      <c r="CC2" s="5">
        <f t="shared" ca="1" si="2"/>
        <v>95</v>
      </c>
      <c r="CD2" s="5">
        <f t="shared" ca="1" si="2"/>
        <v>96</v>
      </c>
      <c r="CE2" s="5">
        <f t="shared" ca="1" si="2"/>
        <v>97</v>
      </c>
      <c r="CF2" s="5">
        <f t="shared" ca="1" si="2"/>
        <v>98</v>
      </c>
      <c r="CG2" s="5">
        <f t="shared" ca="1" si="2"/>
        <v>99</v>
      </c>
      <c r="CH2" s="5">
        <f t="shared" ca="1" si="2"/>
        <v>100</v>
      </c>
      <c r="CI2" s="5">
        <f t="shared" ca="1" si="2"/>
        <v>101</v>
      </c>
      <c r="CJ2" s="5">
        <f t="shared" ca="1" si="2"/>
        <v>102</v>
      </c>
      <c r="CK2" s="5">
        <f t="shared" ca="1" si="2"/>
        <v>103</v>
      </c>
      <c r="CL2" s="5">
        <f t="shared" ca="1" si="2"/>
        <v>104</v>
      </c>
      <c r="CM2" s="5">
        <f t="shared" ca="1" si="2"/>
        <v>105</v>
      </c>
      <c r="CN2" s="5">
        <f t="shared" ca="1" si="2"/>
        <v>106</v>
      </c>
      <c r="CO2" s="5">
        <f t="shared" ca="1" si="2"/>
        <v>107</v>
      </c>
      <c r="CP2" s="5">
        <f t="shared" ca="1" si="2"/>
        <v>108</v>
      </c>
      <c r="CQ2" s="5">
        <f t="shared" ca="1" si="2"/>
        <v>109</v>
      </c>
      <c r="CR2" s="5">
        <f t="shared" ca="1" si="2"/>
        <v>110</v>
      </c>
      <c r="CS2" s="5">
        <f t="shared" ca="1" si="2"/>
        <v>111</v>
      </c>
      <c r="CT2" s="5">
        <f t="shared" ca="1" si="2"/>
        <v>112</v>
      </c>
      <c r="CU2" s="5">
        <f t="shared" ca="1" si="2"/>
        <v>113</v>
      </c>
      <c r="CV2" s="5">
        <f t="shared" ca="1" si="2"/>
        <v>114</v>
      </c>
      <c r="CW2" s="5">
        <f t="shared" ca="1" si="2"/>
        <v>115</v>
      </c>
      <c r="CX2" s="5">
        <f t="shared" ca="1" si="2"/>
        <v>116</v>
      </c>
      <c r="CY2" s="5">
        <f t="shared" ca="1" si="2"/>
        <v>117</v>
      </c>
      <c r="CZ2" s="5">
        <f t="shared" ca="1" si="2"/>
        <v>118</v>
      </c>
      <c r="DA2" s="5">
        <f t="shared" ca="1" si="2"/>
        <v>119</v>
      </c>
      <c r="DB2" s="5">
        <f t="shared" ca="1" si="2"/>
        <v>120</v>
      </c>
      <c r="DC2" s="5">
        <f t="shared" ca="1" si="2"/>
        <v>121</v>
      </c>
      <c r="DD2" s="5">
        <f t="shared" ca="1" si="2"/>
        <v>122</v>
      </c>
      <c r="DE2" s="5">
        <f t="shared" ca="1" si="2"/>
        <v>123</v>
      </c>
      <c r="DF2" s="5">
        <f t="shared" ca="1" si="2"/>
        <v>124</v>
      </c>
      <c r="DG2" s="5">
        <f t="shared" ca="1" si="2"/>
        <v>125</v>
      </c>
      <c r="DH2" s="5">
        <f t="shared" ca="1" si="2"/>
        <v>126</v>
      </c>
      <c r="ID2" s="5">
        <f>MATCH(ID1,ReportCriteria!A:A,0)</f>
        <v>3</v>
      </c>
      <c r="IF2" s="5" t="s">
        <v>24</v>
      </c>
      <c r="IH2" s="5" t="s">
        <v>83</v>
      </c>
      <c r="II2" s="5" t="s">
        <v>81</v>
      </c>
      <c r="IJ2" s="5" t="s">
        <v>82</v>
      </c>
    </row>
    <row r="3" spans="1:256" outlineLevel="1">
      <c r="BA3" s="5" t="s">
        <v>65</v>
      </c>
      <c r="IB3" s="3">
        <f>ID2</f>
        <v>3</v>
      </c>
      <c r="IC3" s="3" t="str">
        <f>IF(IB3=0, "", IF(IB3&gt;26, CHAR(64+INT((IB3-1)/26)),"")&amp;CHAR(65+MOD(IB3-1, 26)))</f>
        <v>C</v>
      </c>
      <c r="ID3" s="3" t="str">
        <f t="shared" ref="ID3:ID62" ca="1" si="3">IF(INDIRECT("ReportCriteria!"&amp;IC3&amp;$ID$2)="","",INDIRECT("ReportCriteria!"&amp;IC3&amp;$ID$2))&amp;" "</f>
        <v xml:space="preserve">CT CBP Override Risk Filter (Units)  </v>
      </c>
      <c r="IE3" s="3">
        <f ca="1">COUNTIF($IF$3:$IF$62,"&gt;="&amp;IF3)</f>
        <v>1</v>
      </c>
      <c r="IF3" s="3" t="str">
        <f ca="1">ID3</f>
        <v xml:space="preserve">CT CBP Override Risk Filter (Units)  </v>
      </c>
      <c r="IG3" s="3">
        <f ca="1">COUNTIF($IH$3:$IH$62,"&gt;="&amp;IH3)</f>
        <v>0</v>
      </c>
      <c r="IH3" s="3" t="str">
        <f ca="1">IF(RIGHT(ID3,6)="(DOH) ",ID3,"")</f>
        <v/>
      </c>
      <c r="II3" s="3" t="str">
        <f t="shared" ref="II3:II25" ca="1" si="4">IF(ISERROR(VLOOKUP(ROW()-ROW($IH$2),$IG$3:$IH$62,2,FALSE)),"",VLOOKUP(ROW()-ROW($IH$2),$IG$3:$IH$62,2,FALSE))</f>
        <v/>
      </c>
      <c r="IJ3" s="3" t="str">
        <f ca="1">IF(ISERROR(VLOOKUP(ROW()-ROW($IF$2),$IE$3:$IF$62,2,FALSE)),"",VLOOKUP(ROW()-ROW($IF$2),$IE$3:$IF$62,2,FALSE))</f>
        <v xml:space="preserve">CT CBP Override Risk Filter (Units)  </v>
      </c>
    </row>
    <row r="4" spans="1:256" outlineLevel="1">
      <c r="BC4" s="6">
        <f ca="1">IF(AND(BC10=""),NA(),IF(BC10&lt;&gt;"",BC10,IF(BD10&lt;&gt;"",BD10,BE10)))</f>
        <v>41259</v>
      </c>
      <c r="BD4" s="6">
        <f ca="1">IF(AND(BD10=""),NA(),IF(BD10&lt;&gt;"",BD10,IF(BE10&lt;&gt;"",BE10,BF10)))</f>
        <v>41287</v>
      </c>
      <c r="BE4" s="6">
        <f ca="1">IF(AND(BE10="",BF10="",BG10=""),NA(),IF(BE10&lt;&gt;"",BE10,IF(BF10&lt;&gt;"",BF10,BG10)))</f>
        <v>41322</v>
      </c>
      <c r="BF4" s="6">
        <f t="shared" ref="BF4:CX4" ca="1" si="5">IF(AND(BF10="",BG10="",BH10=""),NA(),IF(BF10&lt;&gt;"",BF10,IF(BG10&lt;&gt;"",BG10,BH10)))</f>
        <v>41350</v>
      </c>
      <c r="BG4" s="6">
        <f t="shared" ca="1" si="5"/>
        <v>41378</v>
      </c>
      <c r="BH4" s="6">
        <f t="shared" ca="1" si="5"/>
        <v>41413</v>
      </c>
      <c r="BI4" s="6">
        <f t="shared" ca="1" si="5"/>
        <v>41441</v>
      </c>
      <c r="BJ4" s="6">
        <f t="shared" ca="1" si="5"/>
        <v>41469</v>
      </c>
      <c r="BK4" s="6">
        <f t="shared" ca="1" si="5"/>
        <v>41504</v>
      </c>
      <c r="BL4" s="6">
        <f t="shared" ca="1" si="5"/>
        <v>41532</v>
      </c>
      <c r="BM4" s="6">
        <f t="shared" ca="1" si="5"/>
        <v>41560</v>
      </c>
      <c r="BN4" s="6">
        <f t="shared" ca="1" si="5"/>
        <v>41595</v>
      </c>
      <c r="BO4" s="6">
        <f t="shared" ca="1" si="5"/>
        <v>41623</v>
      </c>
      <c r="BP4" s="6" t="str">
        <f t="shared" ca="1" si="5"/>
        <v>Grand Total</v>
      </c>
      <c r="BQ4" s="6" t="e">
        <f t="shared" ca="1" si="5"/>
        <v>#N/A</v>
      </c>
      <c r="BR4" s="6" t="e">
        <f t="shared" ca="1" si="5"/>
        <v>#N/A</v>
      </c>
      <c r="BS4" s="6" t="e">
        <f t="shared" ca="1" si="5"/>
        <v>#N/A</v>
      </c>
      <c r="BT4" s="6" t="e">
        <f t="shared" ca="1" si="5"/>
        <v>#N/A</v>
      </c>
      <c r="BU4" s="6" t="e">
        <f t="shared" ca="1" si="5"/>
        <v>#N/A</v>
      </c>
      <c r="BV4" s="6" t="e">
        <f t="shared" ca="1" si="5"/>
        <v>#N/A</v>
      </c>
      <c r="BW4" s="6" t="e">
        <f t="shared" ca="1" si="5"/>
        <v>#N/A</v>
      </c>
      <c r="BX4" s="6" t="e">
        <f t="shared" ca="1" si="5"/>
        <v>#N/A</v>
      </c>
      <c r="BY4" s="6" t="e">
        <f t="shared" ca="1" si="5"/>
        <v>#N/A</v>
      </c>
      <c r="BZ4" s="6" t="e">
        <f t="shared" ca="1" si="5"/>
        <v>#N/A</v>
      </c>
      <c r="CA4" s="6" t="e">
        <f t="shared" ca="1" si="5"/>
        <v>#N/A</v>
      </c>
      <c r="CB4" s="6" t="e">
        <f t="shared" ca="1" si="5"/>
        <v>#N/A</v>
      </c>
      <c r="CC4" s="6" t="e">
        <f t="shared" ca="1" si="5"/>
        <v>#N/A</v>
      </c>
      <c r="CD4" s="6" t="e">
        <f t="shared" ca="1" si="5"/>
        <v>#N/A</v>
      </c>
      <c r="CE4" s="6" t="e">
        <f t="shared" ca="1" si="5"/>
        <v>#N/A</v>
      </c>
      <c r="CF4" s="6" t="e">
        <f t="shared" ca="1" si="5"/>
        <v>#N/A</v>
      </c>
      <c r="CG4" s="6" t="e">
        <f t="shared" ca="1" si="5"/>
        <v>#N/A</v>
      </c>
      <c r="CH4" s="6" t="e">
        <f t="shared" ca="1" si="5"/>
        <v>#N/A</v>
      </c>
      <c r="CI4" s="6" t="e">
        <f t="shared" ca="1" si="5"/>
        <v>#N/A</v>
      </c>
      <c r="CJ4" s="6" t="e">
        <f t="shared" ca="1" si="5"/>
        <v>#N/A</v>
      </c>
      <c r="CK4" s="6" t="e">
        <f t="shared" ca="1" si="5"/>
        <v>#N/A</v>
      </c>
      <c r="CL4" s="6" t="e">
        <f t="shared" ca="1" si="5"/>
        <v>#N/A</v>
      </c>
      <c r="CM4" s="6" t="e">
        <f t="shared" ca="1" si="5"/>
        <v>#N/A</v>
      </c>
      <c r="CN4" s="6" t="e">
        <f t="shared" ca="1" si="5"/>
        <v>#N/A</v>
      </c>
      <c r="CO4" s="6" t="e">
        <f t="shared" ca="1" si="5"/>
        <v>#N/A</v>
      </c>
      <c r="CP4" s="6" t="e">
        <f t="shared" ca="1" si="5"/>
        <v>#N/A</v>
      </c>
      <c r="CQ4" s="6" t="e">
        <f t="shared" ca="1" si="5"/>
        <v>#N/A</v>
      </c>
      <c r="CR4" s="6" t="e">
        <f t="shared" ca="1" si="5"/>
        <v>#N/A</v>
      </c>
      <c r="CS4" s="6" t="e">
        <f t="shared" ca="1" si="5"/>
        <v>#N/A</v>
      </c>
      <c r="CT4" s="6" t="e">
        <f t="shared" ca="1" si="5"/>
        <v>#N/A</v>
      </c>
      <c r="CU4" s="6" t="e">
        <f t="shared" ca="1" si="5"/>
        <v>#N/A</v>
      </c>
      <c r="CV4" s="6" t="e">
        <f t="shared" ca="1" si="5"/>
        <v>#N/A</v>
      </c>
      <c r="CW4" s="6" t="e">
        <f t="shared" ca="1" si="5"/>
        <v>#N/A</v>
      </c>
      <c r="CX4" s="6" t="e">
        <f t="shared" ca="1" si="5"/>
        <v>#N/A</v>
      </c>
      <c r="IB4" s="3">
        <f>IB3+1</f>
        <v>4</v>
      </c>
      <c r="IC4" s="3" t="str">
        <f t="shared" ref="IC4:IC62" si="6">IF(IB4=0, "", IF(IB4&gt;26, CHAR(64+INT((IB4-1)/26)),"")&amp;CHAR(65+MOD(IB4-1, 26)))</f>
        <v>D</v>
      </c>
      <c r="ID4" s="3" t="str">
        <f t="shared" ca="1" si="3"/>
        <v xml:space="preserve">Attached Rate (Units)  </v>
      </c>
      <c r="IE4" s="3">
        <f t="shared" ref="IE4:IE62" ca="1" si="7">COUNTIF($IF$3:$IF$62,"&gt;="&amp;IF4)</f>
        <v>3</v>
      </c>
      <c r="IF4" s="3" t="str">
        <f t="shared" ref="IF4:IF62" ca="1" si="8">ID4</f>
        <v xml:space="preserve">Attached Rate (Units)  </v>
      </c>
      <c r="IG4" s="3">
        <f t="shared" ref="IG4:IG62" ca="1" si="9">COUNTIF($IH$3:$IH$62,"&gt;="&amp;IH4)</f>
        <v>0</v>
      </c>
      <c r="IH4" s="3" t="str">
        <f t="shared" ref="IH4:IH62" ca="1" si="10">IF(RIGHT(ID4,6)="(DOH) ",ID4,"")</f>
        <v/>
      </c>
      <c r="II4" s="3" t="str">
        <f t="shared" ca="1" si="4"/>
        <v/>
      </c>
      <c r="IJ4" s="3" t="str">
        <f t="shared" ref="IJ4:IJ25" ca="1" si="11">IF(ISERROR(VLOOKUP(ROW()-ROW($IF$2),$IE$3:$IF$62,2,FALSE)),"",VLOOKUP(ROW()-ROW($IF$2),$IE$3:$IF$62,2,FALSE))</f>
        <v xml:space="preserve">Configuration Based Plan (Units)  </v>
      </c>
    </row>
    <row r="5" spans="1:256" outlineLevel="1">
      <c r="BA5" s="5" t="str">
        <f>D8</f>
        <v xml:space="preserve">CT CBP Override Risk Filter (Units)  </v>
      </c>
      <c r="BC5" s="5">
        <f ca="1">HLOOKUP(BC4,$BC$19:$CA$20,2,0)</f>
        <v>0</v>
      </c>
      <c r="BD5" s="5">
        <f t="shared" ref="BD5:CW5" ca="1" si="12">HLOOKUP(BD4,$BC$19:$CA$20,2,0)</f>
        <v>0</v>
      </c>
      <c r="BE5" s="5">
        <f t="shared" ca="1" si="12"/>
        <v>0</v>
      </c>
      <c r="BF5" s="5">
        <f t="shared" ca="1" si="12"/>
        <v>0</v>
      </c>
      <c r="BG5" s="5">
        <f t="shared" ca="1" si="12"/>
        <v>0</v>
      </c>
      <c r="BH5" s="5">
        <f t="shared" ca="1" si="12"/>
        <v>0</v>
      </c>
      <c r="BI5" s="5">
        <f t="shared" ca="1" si="12"/>
        <v>0</v>
      </c>
      <c r="BJ5" s="5">
        <f t="shared" ca="1" si="12"/>
        <v>0</v>
      </c>
      <c r="BK5" s="5">
        <f t="shared" ca="1" si="12"/>
        <v>0</v>
      </c>
      <c r="BL5" s="5">
        <f t="shared" ca="1" si="12"/>
        <v>0</v>
      </c>
      <c r="BM5" s="5">
        <f t="shared" ca="1" si="12"/>
        <v>0</v>
      </c>
      <c r="BN5" s="5">
        <f t="shared" ca="1" si="12"/>
        <v>0</v>
      </c>
      <c r="BO5" s="5">
        <f t="shared" ca="1" si="12"/>
        <v>0</v>
      </c>
      <c r="BP5" s="5">
        <f t="shared" ca="1" si="12"/>
        <v>0</v>
      </c>
      <c r="BQ5" s="5" t="e">
        <f t="shared" ca="1" si="12"/>
        <v>#N/A</v>
      </c>
      <c r="BR5" s="5" t="e">
        <f t="shared" ca="1" si="12"/>
        <v>#N/A</v>
      </c>
      <c r="BS5" s="5" t="e">
        <f t="shared" ca="1" si="12"/>
        <v>#N/A</v>
      </c>
      <c r="BT5" s="5" t="e">
        <f t="shared" ca="1" si="12"/>
        <v>#N/A</v>
      </c>
      <c r="BU5" s="5" t="e">
        <f t="shared" ca="1" si="12"/>
        <v>#N/A</v>
      </c>
      <c r="BV5" s="5" t="e">
        <f t="shared" ca="1" si="12"/>
        <v>#N/A</v>
      </c>
      <c r="BW5" s="5" t="e">
        <f t="shared" ca="1" si="12"/>
        <v>#N/A</v>
      </c>
      <c r="BX5" s="5" t="e">
        <f t="shared" ca="1" si="12"/>
        <v>#N/A</v>
      </c>
      <c r="BY5" s="5" t="e">
        <f t="shared" ca="1" si="12"/>
        <v>#N/A</v>
      </c>
      <c r="BZ5" s="5" t="e">
        <f t="shared" ca="1" si="12"/>
        <v>#N/A</v>
      </c>
      <c r="CA5" s="5" t="e">
        <f t="shared" ca="1" si="12"/>
        <v>#N/A</v>
      </c>
      <c r="CB5" s="5" t="e">
        <f t="shared" ca="1" si="12"/>
        <v>#N/A</v>
      </c>
      <c r="CC5" s="5" t="e">
        <f t="shared" ca="1" si="12"/>
        <v>#N/A</v>
      </c>
      <c r="CD5" s="5" t="e">
        <f t="shared" ca="1" si="12"/>
        <v>#N/A</v>
      </c>
      <c r="CE5" s="5" t="e">
        <f t="shared" ca="1" si="12"/>
        <v>#N/A</v>
      </c>
      <c r="CF5" s="5" t="e">
        <f t="shared" ca="1" si="12"/>
        <v>#N/A</v>
      </c>
      <c r="CG5" s="5" t="e">
        <f t="shared" ca="1" si="12"/>
        <v>#N/A</v>
      </c>
      <c r="CH5" s="5" t="e">
        <f t="shared" ca="1" si="12"/>
        <v>#N/A</v>
      </c>
      <c r="CI5" s="5" t="e">
        <f t="shared" ca="1" si="12"/>
        <v>#N/A</v>
      </c>
      <c r="CJ5" s="5" t="e">
        <f t="shared" ca="1" si="12"/>
        <v>#N/A</v>
      </c>
      <c r="CK5" s="5" t="e">
        <f t="shared" ca="1" si="12"/>
        <v>#N/A</v>
      </c>
      <c r="CL5" s="5" t="e">
        <f t="shared" ca="1" si="12"/>
        <v>#N/A</v>
      </c>
      <c r="CM5" s="5" t="e">
        <f t="shared" ca="1" si="12"/>
        <v>#N/A</v>
      </c>
      <c r="CN5" s="5" t="e">
        <f t="shared" ca="1" si="12"/>
        <v>#N/A</v>
      </c>
      <c r="CO5" s="5" t="e">
        <f t="shared" ca="1" si="12"/>
        <v>#N/A</v>
      </c>
      <c r="CP5" s="5" t="e">
        <f t="shared" ca="1" si="12"/>
        <v>#N/A</v>
      </c>
      <c r="CQ5" s="5" t="e">
        <f t="shared" ca="1" si="12"/>
        <v>#N/A</v>
      </c>
      <c r="CR5" s="5" t="e">
        <f t="shared" ca="1" si="12"/>
        <v>#N/A</v>
      </c>
      <c r="CS5" s="5" t="e">
        <f t="shared" ca="1" si="12"/>
        <v>#N/A</v>
      </c>
      <c r="CT5" s="5" t="e">
        <f t="shared" ca="1" si="12"/>
        <v>#N/A</v>
      </c>
      <c r="CU5" s="5" t="e">
        <f t="shared" ca="1" si="12"/>
        <v>#N/A</v>
      </c>
      <c r="CV5" s="5" t="e">
        <f t="shared" ca="1" si="12"/>
        <v>#N/A</v>
      </c>
      <c r="CW5" s="5" t="e">
        <f t="shared" ca="1" si="12"/>
        <v>#N/A</v>
      </c>
      <c r="CX5" s="5" t="e">
        <f t="shared" ref="CX5" ca="1" si="13">HLOOKUP(CX4,$BC$19:$CA$20,2,0)</f>
        <v>#N/A</v>
      </c>
      <c r="IB5" s="3">
        <f t="shared" ref="IB5:IB62" si="14">IB4+1</f>
        <v>5</v>
      </c>
      <c r="IC5" s="3" t="str">
        <f t="shared" si="6"/>
        <v>E</v>
      </c>
      <c r="ID5" s="3" t="str">
        <f t="shared" ca="1" si="3"/>
        <v xml:space="preserve">Configuration Based Plan (Units)  </v>
      </c>
      <c r="IE5" s="3">
        <f t="shared" ca="1" si="7"/>
        <v>2</v>
      </c>
      <c r="IF5" s="3" t="str">
        <f t="shared" ca="1" si="8"/>
        <v xml:space="preserve">Configuration Based Plan (Units)  </v>
      </c>
      <c r="IG5" s="3">
        <f t="shared" ca="1" si="9"/>
        <v>0</v>
      </c>
      <c r="IH5" s="3" t="str">
        <f t="shared" ca="1" si="10"/>
        <v/>
      </c>
      <c r="II5" s="3" t="str">
        <f t="shared" ca="1" si="4"/>
        <v/>
      </c>
      <c r="IJ5" s="3" t="str">
        <f t="shared" ca="1" si="11"/>
        <v xml:space="preserve">Attached Rate (Units)  </v>
      </c>
    </row>
    <row r="6" spans="1:256" ht="12.75" customHeight="1" outlineLevel="1">
      <c r="BA6" s="5" t="str">
        <f>D9</f>
        <v xml:space="preserve">Attached Rate (Units)  </v>
      </c>
      <c r="BC6" s="5">
        <f ca="1">HLOOKUP(BC4,$BC$19:$CA$21,3,0)</f>
        <v>0</v>
      </c>
      <c r="BD6" s="5">
        <f t="shared" ref="BD6:CW6" ca="1" si="15">HLOOKUP(BD4,$BC$19:$CA$21,3,0)</f>
        <v>0</v>
      </c>
      <c r="BE6" s="5">
        <f t="shared" ca="1" si="15"/>
        <v>0</v>
      </c>
      <c r="BF6" s="5">
        <f t="shared" ca="1" si="15"/>
        <v>0</v>
      </c>
      <c r="BG6" s="5">
        <f t="shared" ca="1" si="15"/>
        <v>0</v>
      </c>
      <c r="BH6" s="5">
        <f t="shared" ca="1" si="15"/>
        <v>0</v>
      </c>
      <c r="BI6" s="5">
        <f t="shared" ca="1" si="15"/>
        <v>0</v>
      </c>
      <c r="BJ6" s="5">
        <f t="shared" ca="1" si="15"/>
        <v>0</v>
      </c>
      <c r="BK6" s="5">
        <f t="shared" ca="1" si="15"/>
        <v>0</v>
      </c>
      <c r="BL6" s="5">
        <f t="shared" ca="1" si="15"/>
        <v>0</v>
      </c>
      <c r="BM6" s="5">
        <f t="shared" ca="1" si="15"/>
        <v>0</v>
      </c>
      <c r="BN6" s="5">
        <f t="shared" ca="1" si="15"/>
        <v>0</v>
      </c>
      <c r="BO6" s="5">
        <f t="shared" ca="1" si="15"/>
        <v>0</v>
      </c>
      <c r="BP6" s="5">
        <f t="shared" ca="1" si="15"/>
        <v>0</v>
      </c>
      <c r="BQ6" s="5" t="e">
        <f t="shared" ca="1" si="15"/>
        <v>#N/A</v>
      </c>
      <c r="BR6" s="5" t="e">
        <f t="shared" ca="1" si="15"/>
        <v>#N/A</v>
      </c>
      <c r="BS6" s="5" t="e">
        <f t="shared" ca="1" si="15"/>
        <v>#N/A</v>
      </c>
      <c r="BT6" s="5" t="e">
        <f t="shared" ca="1" si="15"/>
        <v>#N/A</v>
      </c>
      <c r="BU6" s="5" t="e">
        <f t="shared" ca="1" si="15"/>
        <v>#N/A</v>
      </c>
      <c r="BV6" s="5" t="e">
        <f t="shared" ca="1" si="15"/>
        <v>#N/A</v>
      </c>
      <c r="BW6" s="5" t="e">
        <f t="shared" ca="1" si="15"/>
        <v>#N/A</v>
      </c>
      <c r="BX6" s="5" t="e">
        <f t="shared" ca="1" si="15"/>
        <v>#N/A</v>
      </c>
      <c r="BY6" s="5" t="e">
        <f t="shared" ca="1" si="15"/>
        <v>#N/A</v>
      </c>
      <c r="BZ6" s="5" t="e">
        <f t="shared" ca="1" si="15"/>
        <v>#N/A</v>
      </c>
      <c r="CA6" s="5" t="e">
        <f t="shared" ca="1" si="15"/>
        <v>#N/A</v>
      </c>
      <c r="CB6" s="5" t="e">
        <f t="shared" ca="1" si="15"/>
        <v>#N/A</v>
      </c>
      <c r="CC6" s="5" t="e">
        <f t="shared" ca="1" si="15"/>
        <v>#N/A</v>
      </c>
      <c r="CD6" s="5" t="e">
        <f t="shared" ca="1" si="15"/>
        <v>#N/A</v>
      </c>
      <c r="CE6" s="5" t="e">
        <f t="shared" ca="1" si="15"/>
        <v>#N/A</v>
      </c>
      <c r="CF6" s="5" t="e">
        <f t="shared" ca="1" si="15"/>
        <v>#N/A</v>
      </c>
      <c r="CG6" s="5" t="e">
        <f t="shared" ca="1" si="15"/>
        <v>#N/A</v>
      </c>
      <c r="CH6" s="5" t="e">
        <f t="shared" ca="1" si="15"/>
        <v>#N/A</v>
      </c>
      <c r="CI6" s="5" t="e">
        <f t="shared" ca="1" si="15"/>
        <v>#N/A</v>
      </c>
      <c r="CJ6" s="5" t="e">
        <f t="shared" ca="1" si="15"/>
        <v>#N/A</v>
      </c>
      <c r="CK6" s="5" t="e">
        <f t="shared" ca="1" si="15"/>
        <v>#N/A</v>
      </c>
      <c r="CL6" s="5" t="e">
        <f t="shared" ca="1" si="15"/>
        <v>#N/A</v>
      </c>
      <c r="CM6" s="5" t="e">
        <f t="shared" ca="1" si="15"/>
        <v>#N/A</v>
      </c>
      <c r="CN6" s="5" t="e">
        <f t="shared" ca="1" si="15"/>
        <v>#N/A</v>
      </c>
      <c r="CO6" s="5" t="e">
        <f t="shared" ca="1" si="15"/>
        <v>#N/A</v>
      </c>
      <c r="CP6" s="5" t="e">
        <f t="shared" ca="1" si="15"/>
        <v>#N/A</v>
      </c>
      <c r="CQ6" s="5" t="e">
        <f t="shared" ca="1" si="15"/>
        <v>#N/A</v>
      </c>
      <c r="CR6" s="5" t="e">
        <f t="shared" ca="1" si="15"/>
        <v>#N/A</v>
      </c>
      <c r="CS6" s="5" t="e">
        <f t="shared" ca="1" si="15"/>
        <v>#N/A</v>
      </c>
      <c r="CT6" s="5" t="e">
        <f t="shared" ca="1" si="15"/>
        <v>#N/A</v>
      </c>
      <c r="CU6" s="5" t="e">
        <f t="shared" ca="1" si="15"/>
        <v>#N/A</v>
      </c>
      <c r="CV6" s="5" t="e">
        <f t="shared" ca="1" si="15"/>
        <v>#N/A</v>
      </c>
      <c r="CW6" s="5" t="e">
        <f t="shared" ca="1" si="15"/>
        <v>#N/A</v>
      </c>
      <c r="CX6" s="5" t="e">
        <f t="shared" ref="CX6" ca="1" si="16">HLOOKUP(CX4,$BC$19:$CA$21,3,0)</f>
        <v>#N/A</v>
      </c>
      <c r="IB6" s="3">
        <f t="shared" si="14"/>
        <v>6</v>
      </c>
      <c r="IC6" s="3" t="str">
        <f t="shared" si="6"/>
        <v>F</v>
      </c>
      <c r="ID6" s="3" t="str">
        <f t="shared" ca="1" si="3"/>
        <v xml:space="preserve"> </v>
      </c>
      <c r="IE6" s="3">
        <f t="shared" ca="1" si="7"/>
        <v>60</v>
      </c>
      <c r="IF6" s="3" t="str">
        <f t="shared" ca="1" si="8"/>
        <v xml:space="preserve"> </v>
      </c>
      <c r="IG6" s="3">
        <f t="shared" ca="1" si="9"/>
        <v>0</v>
      </c>
      <c r="IH6" s="3" t="str">
        <f t="shared" ca="1" si="10"/>
        <v/>
      </c>
      <c r="II6" s="3" t="str">
        <f t="shared" ca="1" si="4"/>
        <v/>
      </c>
      <c r="IJ6" s="3" t="str">
        <f t="shared" ca="1" si="11"/>
        <v/>
      </c>
    </row>
    <row r="7" spans="1:256" ht="16.5" customHeight="1" outlineLevel="1">
      <c r="D7" s="16" t="s">
        <v>66</v>
      </c>
      <c r="BA7" s="5" t="str">
        <f>D10</f>
        <v xml:space="preserve">Configuration Based Plan (Units)  </v>
      </c>
      <c r="BC7" s="5">
        <f ca="1">HLOOKUP(BC4,$BC$19:$CA$22,4,0)</f>
        <v>0</v>
      </c>
      <c r="BD7" s="5">
        <f t="shared" ref="BD7:CW7" ca="1" si="17">HLOOKUP(BD4,$BC$19:$CA$22,4,0)</f>
        <v>0</v>
      </c>
      <c r="BE7" s="5">
        <f t="shared" ca="1" si="17"/>
        <v>0</v>
      </c>
      <c r="BF7" s="5">
        <f t="shared" ca="1" si="17"/>
        <v>0</v>
      </c>
      <c r="BG7" s="5">
        <f t="shared" ca="1" si="17"/>
        <v>0</v>
      </c>
      <c r="BH7" s="5">
        <f t="shared" ca="1" si="17"/>
        <v>0</v>
      </c>
      <c r="BI7" s="5">
        <f t="shared" ca="1" si="17"/>
        <v>0</v>
      </c>
      <c r="BJ7" s="5">
        <f t="shared" ca="1" si="17"/>
        <v>0</v>
      </c>
      <c r="BK7" s="5">
        <f t="shared" ca="1" si="17"/>
        <v>0</v>
      </c>
      <c r="BL7" s="5">
        <f t="shared" ca="1" si="17"/>
        <v>0</v>
      </c>
      <c r="BM7" s="5">
        <f t="shared" ca="1" si="17"/>
        <v>0</v>
      </c>
      <c r="BN7" s="5">
        <f t="shared" ca="1" si="17"/>
        <v>0</v>
      </c>
      <c r="BO7" s="5">
        <f t="shared" ca="1" si="17"/>
        <v>0</v>
      </c>
      <c r="BP7" s="5">
        <f t="shared" ca="1" si="17"/>
        <v>0</v>
      </c>
      <c r="BQ7" s="5" t="e">
        <f t="shared" ca="1" si="17"/>
        <v>#N/A</v>
      </c>
      <c r="BR7" s="5" t="e">
        <f t="shared" ca="1" si="17"/>
        <v>#N/A</v>
      </c>
      <c r="BS7" s="5" t="e">
        <f t="shared" ca="1" si="17"/>
        <v>#N/A</v>
      </c>
      <c r="BT7" s="5" t="e">
        <f t="shared" ca="1" si="17"/>
        <v>#N/A</v>
      </c>
      <c r="BU7" s="5" t="e">
        <f t="shared" ca="1" si="17"/>
        <v>#N/A</v>
      </c>
      <c r="BV7" s="5" t="e">
        <f t="shared" ca="1" si="17"/>
        <v>#N/A</v>
      </c>
      <c r="BW7" s="5" t="e">
        <f t="shared" ca="1" si="17"/>
        <v>#N/A</v>
      </c>
      <c r="BX7" s="5" t="e">
        <f t="shared" ca="1" si="17"/>
        <v>#N/A</v>
      </c>
      <c r="BY7" s="5" t="e">
        <f t="shared" ca="1" si="17"/>
        <v>#N/A</v>
      </c>
      <c r="BZ7" s="5" t="e">
        <f t="shared" ca="1" si="17"/>
        <v>#N/A</v>
      </c>
      <c r="CA7" s="5" t="e">
        <f t="shared" ca="1" si="17"/>
        <v>#N/A</v>
      </c>
      <c r="CB7" s="5" t="e">
        <f t="shared" ca="1" si="17"/>
        <v>#N/A</v>
      </c>
      <c r="CC7" s="5" t="e">
        <f t="shared" ca="1" si="17"/>
        <v>#N/A</v>
      </c>
      <c r="CD7" s="5" t="e">
        <f t="shared" ca="1" si="17"/>
        <v>#N/A</v>
      </c>
      <c r="CE7" s="5" t="e">
        <f t="shared" ca="1" si="17"/>
        <v>#N/A</v>
      </c>
      <c r="CF7" s="5" t="e">
        <f t="shared" ca="1" si="17"/>
        <v>#N/A</v>
      </c>
      <c r="CG7" s="5" t="e">
        <f t="shared" ca="1" si="17"/>
        <v>#N/A</v>
      </c>
      <c r="CH7" s="5" t="e">
        <f t="shared" ca="1" si="17"/>
        <v>#N/A</v>
      </c>
      <c r="CI7" s="5" t="e">
        <f t="shared" ca="1" si="17"/>
        <v>#N/A</v>
      </c>
      <c r="CJ7" s="5" t="e">
        <f t="shared" ca="1" si="17"/>
        <v>#N/A</v>
      </c>
      <c r="CK7" s="5" t="e">
        <f t="shared" ca="1" si="17"/>
        <v>#N/A</v>
      </c>
      <c r="CL7" s="5" t="e">
        <f t="shared" ca="1" si="17"/>
        <v>#N/A</v>
      </c>
      <c r="CM7" s="5" t="e">
        <f t="shared" ca="1" si="17"/>
        <v>#N/A</v>
      </c>
      <c r="CN7" s="5" t="e">
        <f t="shared" ca="1" si="17"/>
        <v>#N/A</v>
      </c>
      <c r="CO7" s="5" t="e">
        <f t="shared" ca="1" si="17"/>
        <v>#N/A</v>
      </c>
      <c r="CP7" s="5" t="e">
        <f t="shared" ca="1" si="17"/>
        <v>#N/A</v>
      </c>
      <c r="CQ7" s="5" t="e">
        <f t="shared" ca="1" si="17"/>
        <v>#N/A</v>
      </c>
      <c r="CR7" s="5" t="e">
        <f t="shared" ca="1" si="17"/>
        <v>#N/A</v>
      </c>
      <c r="CS7" s="5" t="e">
        <f t="shared" ca="1" si="17"/>
        <v>#N/A</v>
      </c>
      <c r="CT7" s="5" t="e">
        <f t="shared" ca="1" si="17"/>
        <v>#N/A</v>
      </c>
      <c r="CU7" s="5" t="e">
        <f t="shared" ca="1" si="17"/>
        <v>#N/A</v>
      </c>
      <c r="CV7" s="5" t="e">
        <f t="shared" ca="1" si="17"/>
        <v>#N/A</v>
      </c>
      <c r="CW7" s="5" t="e">
        <f t="shared" ca="1" si="17"/>
        <v>#N/A</v>
      </c>
      <c r="CX7" s="5" t="e">
        <f t="shared" ref="CX7" ca="1" si="18">HLOOKUP(CX4,$BC$19:$CA$22,4,0)</f>
        <v>#N/A</v>
      </c>
      <c r="IB7" s="3">
        <f t="shared" si="14"/>
        <v>7</v>
      </c>
      <c r="IC7" s="3" t="str">
        <f t="shared" si="6"/>
        <v>G</v>
      </c>
      <c r="ID7" s="3" t="str">
        <f t="shared" ca="1" si="3"/>
        <v xml:space="preserve"> </v>
      </c>
      <c r="IE7" s="3">
        <f t="shared" ca="1" si="7"/>
        <v>60</v>
      </c>
      <c r="IF7" s="3" t="str">
        <f t="shared" ca="1" si="8"/>
        <v xml:space="preserve"> </v>
      </c>
      <c r="IG7" s="3">
        <f t="shared" ca="1" si="9"/>
        <v>0</v>
      </c>
      <c r="IH7" s="3" t="str">
        <f t="shared" ca="1" si="10"/>
        <v/>
      </c>
      <c r="II7" s="3" t="str">
        <f t="shared" ca="1" si="4"/>
        <v/>
      </c>
      <c r="IJ7" s="3" t="str">
        <f t="shared" ca="1" si="11"/>
        <v/>
      </c>
    </row>
    <row r="8" spans="1:256" ht="12.75" customHeight="1" outlineLevel="1">
      <c r="D8" s="17" t="s">
        <v>415</v>
      </c>
      <c r="IB8" s="3">
        <f t="shared" si="14"/>
        <v>8</v>
      </c>
      <c r="IC8" s="3" t="str">
        <f t="shared" si="6"/>
        <v>H</v>
      </c>
      <c r="ID8" s="3" t="str">
        <f t="shared" ca="1" si="3"/>
        <v xml:space="preserve"> </v>
      </c>
      <c r="IE8" s="3">
        <f t="shared" ca="1" si="7"/>
        <v>60</v>
      </c>
      <c r="IF8" s="3" t="str">
        <f t="shared" ca="1" si="8"/>
        <v xml:space="preserve"> </v>
      </c>
      <c r="IG8" s="3">
        <f t="shared" ca="1" si="9"/>
        <v>0</v>
      </c>
      <c r="IH8" s="3" t="str">
        <f t="shared" ca="1" si="10"/>
        <v/>
      </c>
      <c r="II8" s="3" t="str">
        <f t="shared" ca="1" si="4"/>
        <v/>
      </c>
      <c r="IJ8" s="3" t="str">
        <f t="shared" ca="1" si="11"/>
        <v/>
      </c>
    </row>
    <row r="9" spans="1:256" ht="12.75" customHeight="1" outlineLevel="1">
      <c r="D9" s="18" t="s">
        <v>417</v>
      </c>
      <c r="BC9" s="5" t="str">
        <f t="shared" ref="BC9:CH9" ca="1" si="19">VLOOKUP(BC2,$IQ$36:$IR$87,2,0)</f>
        <v>E</v>
      </c>
      <c r="BD9" s="5" t="str">
        <f t="shared" ca="1" si="19"/>
        <v>F</v>
      </c>
      <c r="BE9" s="5" t="str">
        <f t="shared" ca="1" si="19"/>
        <v>G</v>
      </c>
      <c r="BF9" s="5" t="str">
        <f t="shared" ca="1" si="19"/>
        <v>H</v>
      </c>
      <c r="BG9" s="5" t="str">
        <f t="shared" ca="1" si="19"/>
        <v>I</v>
      </c>
      <c r="BH9" s="5" t="str">
        <f t="shared" ca="1" si="19"/>
        <v>J</v>
      </c>
      <c r="BI9" s="5" t="str">
        <f t="shared" ca="1" si="19"/>
        <v>K</v>
      </c>
      <c r="BJ9" s="5" t="str">
        <f t="shared" ca="1" si="19"/>
        <v>L</v>
      </c>
      <c r="BK9" s="5" t="str">
        <f t="shared" ca="1" si="19"/>
        <v>M</v>
      </c>
      <c r="BL9" s="5" t="str">
        <f t="shared" ca="1" si="19"/>
        <v>N</v>
      </c>
      <c r="BM9" s="5" t="str">
        <f t="shared" ca="1" si="19"/>
        <v>O</v>
      </c>
      <c r="BN9" s="5" t="str">
        <f t="shared" ca="1" si="19"/>
        <v>P</v>
      </c>
      <c r="BO9" s="5" t="str">
        <f t="shared" ca="1" si="19"/>
        <v>Q</v>
      </c>
      <c r="BP9" s="5" t="str">
        <f t="shared" ca="1" si="19"/>
        <v>R</v>
      </c>
      <c r="BQ9" s="5" t="str">
        <f t="shared" ca="1" si="19"/>
        <v>S</v>
      </c>
      <c r="BR9" s="5" t="str">
        <f t="shared" ca="1" si="19"/>
        <v>T</v>
      </c>
      <c r="BS9" s="5" t="str">
        <f t="shared" ca="1" si="19"/>
        <v>U</v>
      </c>
      <c r="BT9" s="5" t="str">
        <f t="shared" ca="1" si="19"/>
        <v>V</v>
      </c>
      <c r="BU9" s="5" t="str">
        <f t="shared" ca="1" si="19"/>
        <v>W</v>
      </c>
      <c r="BV9" s="5" t="str">
        <f t="shared" ca="1" si="19"/>
        <v>X</v>
      </c>
      <c r="BW9" s="5" t="str">
        <f t="shared" ca="1" si="19"/>
        <v>Y</v>
      </c>
      <c r="BX9" s="5" t="str">
        <f t="shared" ca="1" si="19"/>
        <v>Z</v>
      </c>
      <c r="BY9" s="5" t="str">
        <f t="shared" ca="1" si="19"/>
        <v>AA</v>
      </c>
      <c r="BZ9" s="5" t="str">
        <f t="shared" ca="1" si="19"/>
        <v>AB</v>
      </c>
      <c r="CA9" s="5" t="str">
        <f t="shared" ca="1" si="19"/>
        <v>AC</v>
      </c>
      <c r="CB9" s="5" t="str">
        <f t="shared" ca="1" si="19"/>
        <v>AD</v>
      </c>
      <c r="CC9" s="5" t="str">
        <f t="shared" ca="1" si="19"/>
        <v>AE</v>
      </c>
      <c r="CD9" s="5" t="str">
        <f t="shared" ca="1" si="19"/>
        <v>AF</v>
      </c>
      <c r="CE9" s="5" t="str">
        <f t="shared" ca="1" si="19"/>
        <v>AG</v>
      </c>
      <c r="CF9" s="5" t="str">
        <f t="shared" ca="1" si="19"/>
        <v>AH</v>
      </c>
      <c r="CG9" s="5" t="str">
        <f t="shared" ca="1" si="19"/>
        <v>AI</v>
      </c>
      <c r="CH9" s="5" t="str">
        <f t="shared" ca="1" si="19"/>
        <v>AJ</v>
      </c>
      <c r="CI9" s="5" t="str">
        <f t="shared" ref="CI9:CY9" ca="1" si="20">VLOOKUP(CI2,$IQ$36:$IR$87,2,0)</f>
        <v>AK</v>
      </c>
      <c r="CJ9" s="5" t="str">
        <f t="shared" ca="1" si="20"/>
        <v>AL</v>
      </c>
      <c r="CK9" s="5" t="str">
        <f t="shared" ca="1" si="20"/>
        <v>AM</v>
      </c>
      <c r="CL9" s="5" t="str">
        <f t="shared" ca="1" si="20"/>
        <v>AN</v>
      </c>
      <c r="CM9" s="5" t="str">
        <f t="shared" ca="1" si="20"/>
        <v>AO</v>
      </c>
      <c r="CN9" s="5" t="str">
        <f t="shared" ca="1" si="20"/>
        <v>AP</v>
      </c>
      <c r="CO9" s="5" t="str">
        <f t="shared" ca="1" si="20"/>
        <v>AQ</v>
      </c>
      <c r="CP9" s="5" t="str">
        <f t="shared" ca="1" si="20"/>
        <v>AR</v>
      </c>
      <c r="CQ9" s="5" t="str">
        <f t="shared" ca="1" si="20"/>
        <v>AS</v>
      </c>
      <c r="CR9" s="5" t="str">
        <f t="shared" ca="1" si="20"/>
        <v>AT</v>
      </c>
      <c r="CS9" s="5" t="str">
        <f t="shared" ca="1" si="20"/>
        <v>AU</v>
      </c>
      <c r="CT9" s="5" t="str">
        <f t="shared" ca="1" si="20"/>
        <v>AV</v>
      </c>
      <c r="CU9" s="5" t="str">
        <f t="shared" ca="1" si="20"/>
        <v>AW</v>
      </c>
      <c r="CV9" s="5" t="str">
        <f t="shared" ca="1" si="20"/>
        <v>AX</v>
      </c>
      <c r="CW9" s="5" t="str">
        <f t="shared" ca="1" si="20"/>
        <v>AY</v>
      </c>
      <c r="CX9" s="5" t="str">
        <f t="shared" ca="1" si="20"/>
        <v>AZ</v>
      </c>
      <c r="CY9" s="5" t="e">
        <f t="shared" ca="1" si="20"/>
        <v>#N/A</v>
      </c>
      <c r="IB9" s="3">
        <f t="shared" si="14"/>
        <v>9</v>
      </c>
      <c r="IC9" s="3" t="str">
        <f t="shared" si="6"/>
        <v>I</v>
      </c>
      <c r="ID9" s="3" t="str">
        <f t="shared" ca="1" si="3"/>
        <v xml:space="preserve"> </v>
      </c>
      <c r="IE9" s="3">
        <f t="shared" ca="1" si="7"/>
        <v>60</v>
      </c>
      <c r="IF9" s="3" t="str">
        <f t="shared" ca="1" si="8"/>
        <v xml:space="preserve"> </v>
      </c>
      <c r="IG9" s="3">
        <f t="shared" ca="1" si="9"/>
        <v>0</v>
      </c>
      <c r="IH9" s="3" t="str">
        <f t="shared" ca="1" si="10"/>
        <v/>
      </c>
      <c r="II9" s="3" t="str">
        <f t="shared" ca="1" si="4"/>
        <v/>
      </c>
      <c r="IJ9" s="3" t="str">
        <f t="shared" ca="1" si="11"/>
        <v/>
      </c>
    </row>
    <row r="10" spans="1:256" ht="12.75" customHeight="1" outlineLevel="1">
      <c r="D10" s="19" t="s">
        <v>418</v>
      </c>
      <c r="BC10" s="6">
        <f ca="1">IF(INDIRECT(BC9&amp;$BC$1)="","",INDIRECT(BC9&amp;$BC$1))</f>
        <v>41259</v>
      </c>
      <c r="BD10" s="6">
        <f t="shared" ref="BD10:CY10" ca="1" si="21">IF(INDIRECT(BD9&amp;$BC$1)="","",INDIRECT(BD9&amp;$BC$1))</f>
        <v>41287</v>
      </c>
      <c r="BE10" s="6">
        <f t="shared" ca="1" si="21"/>
        <v>41322</v>
      </c>
      <c r="BF10" s="6">
        <f t="shared" ca="1" si="21"/>
        <v>41350</v>
      </c>
      <c r="BG10" s="6">
        <f t="shared" ca="1" si="21"/>
        <v>41378</v>
      </c>
      <c r="BH10" s="6">
        <f t="shared" ca="1" si="21"/>
        <v>41413</v>
      </c>
      <c r="BI10" s="6">
        <f t="shared" ca="1" si="21"/>
        <v>41441</v>
      </c>
      <c r="BJ10" s="6">
        <f t="shared" ca="1" si="21"/>
        <v>41469</v>
      </c>
      <c r="BK10" s="6">
        <f t="shared" ca="1" si="21"/>
        <v>41504</v>
      </c>
      <c r="BL10" s="6">
        <f t="shared" ca="1" si="21"/>
        <v>41532</v>
      </c>
      <c r="BM10" s="6">
        <f t="shared" ca="1" si="21"/>
        <v>41560</v>
      </c>
      <c r="BN10" s="6">
        <f t="shared" ca="1" si="21"/>
        <v>41595</v>
      </c>
      <c r="BO10" s="6">
        <f t="shared" ca="1" si="21"/>
        <v>41623</v>
      </c>
      <c r="BP10" s="6" t="str">
        <f t="shared" ca="1" si="21"/>
        <v>Grand Total</v>
      </c>
      <c r="BQ10" s="6" t="str">
        <f t="shared" ca="1" si="21"/>
        <v/>
      </c>
      <c r="BR10" s="6" t="str">
        <f t="shared" ca="1" si="21"/>
        <v/>
      </c>
      <c r="BS10" s="6" t="str">
        <f t="shared" ca="1" si="21"/>
        <v/>
      </c>
      <c r="BT10" s="6" t="str">
        <f t="shared" ca="1" si="21"/>
        <v/>
      </c>
      <c r="BU10" s="6" t="str">
        <f t="shared" ca="1" si="21"/>
        <v/>
      </c>
      <c r="BV10" s="6" t="str">
        <f t="shared" ca="1" si="21"/>
        <v/>
      </c>
      <c r="BW10" s="6" t="str">
        <f t="shared" ca="1" si="21"/>
        <v/>
      </c>
      <c r="BX10" s="6" t="str">
        <f t="shared" ca="1" si="21"/>
        <v/>
      </c>
      <c r="BY10" s="6" t="str">
        <f t="shared" ca="1" si="21"/>
        <v/>
      </c>
      <c r="BZ10" s="6" t="str">
        <f t="shared" ca="1" si="21"/>
        <v/>
      </c>
      <c r="CA10" s="6" t="str">
        <f t="shared" ca="1" si="21"/>
        <v/>
      </c>
      <c r="CB10" s="6" t="str">
        <f t="shared" ca="1" si="21"/>
        <v/>
      </c>
      <c r="CC10" s="6" t="str">
        <f t="shared" ca="1" si="21"/>
        <v/>
      </c>
      <c r="CD10" s="6" t="str">
        <f t="shared" ca="1" si="21"/>
        <v/>
      </c>
      <c r="CE10" s="6" t="str">
        <f t="shared" ca="1" si="21"/>
        <v/>
      </c>
      <c r="CF10" s="6" t="str">
        <f t="shared" ca="1" si="21"/>
        <v/>
      </c>
      <c r="CG10" s="6" t="str">
        <f t="shared" ca="1" si="21"/>
        <v/>
      </c>
      <c r="CH10" s="6" t="str">
        <f t="shared" ca="1" si="21"/>
        <v/>
      </c>
      <c r="CI10" s="6" t="str">
        <f t="shared" ca="1" si="21"/>
        <v/>
      </c>
      <c r="CJ10" s="6" t="str">
        <f t="shared" ca="1" si="21"/>
        <v/>
      </c>
      <c r="CK10" s="6" t="str">
        <f t="shared" ca="1" si="21"/>
        <v/>
      </c>
      <c r="CL10" s="6" t="str">
        <f t="shared" ca="1" si="21"/>
        <v/>
      </c>
      <c r="CM10" s="6" t="str">
        <f t="shared" ca="1" si="21"/>
        <v/>
      </c>
      <c r="CN10" s="6" t="str">
        <f t="shared" ca="1" si="21"/>
        <v/>
      </c>
      <c r="CO10" s="6" t="str">
        <f t="shared" ca="1" si="21"/>
        <v/>
      </c>
      <c r="CP10" s="6" t="str">
        <f t="shared" ca="1" si="21"/>
        <v/>
      </c>
      <c r="CQ10" s="6" t="str">
        <f t="shared" ca="1" si="21"/>
        <v/>
      </c>
      <c r="CR10" s="6" t="str">
        <f t="shared" ca="1" si="21"/>
        <v/>
      </c>
      <c r="CS10" s="6" t="str">
        <f t="shared" ca="1" si="21"/>
        <v/>
      </c>
      <c r="CT10" s="6" t="str">
        <f t="shared" ca="1" si="21"/>
        <v/>
      </c>
      <c r="CU10" s="6" t="str">
        <f t="shared" ca="1" si="21"/>
        <v/>
      </c>
      <c r="CV10" s="6" t="str">
        <f t="shared" ca="1" si="21"/>
        <v/>
      </c>
      <c r="CW10" s="6" t="str">
        <f t="shared" ca="1" si="21"/>
        <v/>
      </c>
      <c r="CX10" s="6" t="str">
        <f t="shared" ca="1" si="21"/>
        <v/>
      </c>
      <c r="CY10" s="6" t="e">
        <f t="shared" ca="1" si="21"/>
        <v>#N/A</v>
      </c>
      <c r="IB10" s="3">
        <f t="shared" si="14"/>
        <v>10</v>
      </c>
      <c r="IC10" s="3" t="str">
        <f t="shared" si="6"/>
        <v>J</v>
      </c>
      <c r="ID10" s="3" t="str">
        <f t="shared" ca="1" si="3"/>
        <v xml:space="preserve"> </v>
      </c>
      <c r="IE10" s="3">
        <f t="shared" ca="1" si="7"/>
        <v>60</v>
      </c>
      <c r="IF10" s="3" t="str">
        <f t="shared" ca="1" si="8"/>
        <v xml:space="preserve"> </v>
      </c>
      <c r="IG10" s="3">
        <f t="shared" ca="1" si="9"/>
        <v>0</v>
      </c>
      <c r="IH10" s="3" t="str">
        <f t="shared" ca="1" si="10"/>
        <v/>
      </c>
      <c r="II10" s="3" t="str">
        <f t="shared" ca="1" si="4"/>
        <v/>
      </c>
      <c r="IJ10" s="3" t="str">
        <f t="shared" ca="1" si="11"/>
        <v/>
      </c>
    </row>
    <row r="11" spans="1:256" ht="12.75" customHeight="1" outlineLevel="1">
      <c r="B11"/>
      <c r="C11"/>
      <c r="IB11" s="3">
        <f t="shared" si="14"/>
        <v>11</v>
      </c>
      <c r="IC11" s="3" t="str">
        <f t="shared" si="6"/>
        <v>K</v>
      </c>
      <c r="ID11" s="3" t="str">
        <f t="shared" ca="1" si="3"/>
        <v xml:space="preserve"> </v>
      </c>
      <c r="IE11" s="3">
        <f t="shared" ca="1" si="7"/>
        <v>60</v>
      </c>
      <c r="IF11" s="3" t="str">
        <f t="shared" ca="1" si="8"/>
        <v xml:space="preserve"> </v>
      </c>
      <c r="IG11" s="3">
        <f t="shared" ca="1" si="9"/>
        <v>0</v>
      </c>
      <c r="IH11" s="3" t="str">
        <f t="shared" ca="1" si="10"/>
        <v/>
      </c>
      <c r="II11" s="3" t="str">
        <f t="shared" ca="1" si="4"/>
        <v/>
      </c>
      <c r="IJ11" s="3" t="str">
        <f t="shared" ca="1" si="11"/>
        <v/>
      </c>
    </row>
    <row r="12" spans="1:256" ht="12.75" customHeight="1" outlineLevel="1">
      <c r="B12" s="22" t="s">
        <v>419</v>
      </c>
      <c r="C12" s="23" t="s">
        <v>64</v>
      </c>
      <c r="M12" s="7"/>
      <c r="IB12" s="3">
        <f t="shared" si="14"/>
        <v>12</v>
      </c>
      <c r="IC12" s="3" t="str">
        <f t="shared" si="6"/>
        <v>L</v>
      </c>
      <c r="ID12" s="3" t="str">
        <f t="shared" ca="1" si="3"/>
        <v xml:space="preserve"> </v>
      </c>
      <c r="IE12" s="3">
        <f t="shared" ca="1" si="7"/>
        <v>60</v>
      </c>
      <c r="IF12" s="3" t="str">
        <f t="shared" ca="1" si="8"/>
        <v xml:space="preserve"> </v>
      </c>
      <c r="IG12" s="3">
        <f t="shared" ca="1" si="9"/>
        <v>0</v>
      </c>
      <c r="IH12" s="3" t="str">
        <f t="shared" ca="1" si="10"/>
        <v/>
      </c>
      <c r="II12" s="3" t="str">
        <f t="shared" ca="1" si="4"/>
        <v/>
      </c>
      <c r="IJ12" s="3" t="str">
        <f t="shared" ca="1" si="11"/>
        <v/>
      </c>
    </row>
    <row r="13" spans="1:256" ht="12.75" customHeight="1" outlineLevel="1">
      <c r="B13" s="22" t="s">
        <v>421</v>
      </c>
      <c r="C13" s="23" t="s">
        <v>64</v>
      </c>
      <c r="M13" s="7"/>
      <c r="IB13" s="3">
        <f t="shared" si="14"/>
        <v>13</v>
      </c>
      <c r="IC13" s="3" t="str">
        <f t="shared" si="6"/>
        <v>M</v>
      </c>
      <c r="ID13" s="3" t="str">
        <f t="shared" ca="1" si="3"/>
        <v xml:space="preserve"> </v>
      </c>
      <c r="IE13" s="3">
        <f t="shared" ca="1" si="7"/>
        <v>60</v>
      </c>
      <c r="IF13" s="3" t="str">
        <f t="shared" ca="1" si="8"/>
        <v xml:space="preserve"> </v>
      </c>
      <c r="IG13" s="3">
        <f t="shared" ca="1" si="9"/>
        <v>0</v>
      </c>
      <c r="IH13" s="3" t="str">
        <f t="shared" ca="1" si="10"/>
        <v/>
      </c>
      <c r="II13" s="3" t="str">
        <f t="shared" ca="1" si="4"/>
        <v/>
      </c>
      <c r="IJ13" s="3" t="str">
        <f t="shared" ca="1" si="11"/>
        <v/>
      </c>
      <c r="IV13" s="5" t="s">
        <v>4</v>
      </c>
    </row>
    <row r="14" spans="1:256" ht="12.75" customHeight="1" outlineLevel="1">
      <c r="B14" s="22" t="s">
        <v>423</v>
      </c>
      <c r="C14" s="23" t="s">
        <v>64</v>
      </c>
      <c r="M14" s="7"/>
      <c r="IB14" s="3">
        <f t="shared" si="14"/>
        <v>14</v>
      </c>
      <c r="IC14" s="3" t="str">
        <f t="shared" si="6"/>
        <v>N</v>
      </c>
      <c r="ID14" s="3" t="str">
        <f t="shared" ca="1" si="3"/>
        <v xml:space="preserve"> </v>
      </c>
      <c r="IE14" s="3">
        <f t="shared" ca="1" si="7"/>
        <v>60</v>
      </c>
      <c r="IF14" s="3" t="str">
        <f t="shared" ca="1" si="8"/>
        <v xml:space="preserve"> </v>
      </c>
      <c r="IG14" s="3">
        <f t="shared" ca="1" si="9"/>
        <v>0</v>
      </c>
      <c r="IH14" s="3" t="str">
        <f t="shared" ca="1" si="10"/>
        <v/>
      </c>
      <c r="II14" s="3" t="str">
        <f t="shared" ca="1" si="4"/>
        <v/>
      </c>
      <c r="IJ14" s="3" t="str">
        <f t="shared" ca="1" si="11"/>
        <v/>
      </c>
    </row>
    <row r="15" spans="1:256" ht="12.75" customHeight="1" outlineLevel="1">
      <c r="B15" s="22" t="s">
        <v>425</v>
      </c>
      <c r="C15" s="23" t="s">
        <v>64</v>
      </c>
      <c r="M15" s="7"/>
      <c r="IB15" s="3">
        <f t="shared" si="14"/>
        <v>15</v>
      </c>
      <c r="IC15" s="3" t="str">
        <f t="shared" si="6"/>
        <v>O</v>
      </c>
      <c r="ID15" s="3" t="str">
        <f t="shared" ca="1" si="3"/>
        <v xml:space="preserve"> </v>
      </c>
      <c r="IE15" s="3">
        <f t="shared" ca="1" si="7"/>
        <v>60</v>
      </c>
      <c r="IF15" s="3" t="str">
        <f t="shared" ca="1" si="8"/>
        <v xml:space="preserve"> </v>
      </c>
      <c r="IG15" s="3">
        <f t="shared" ca="1" si="9"/>
        <v>0</v>
      </c>
      <c r="IH15" s="3" t="str">
        <f t="shared" ca="1" si="10"/>
        <v/>
      </c>
      <c r="II15" s="3" t="str">
        <f t="shared" ca="1" si="4"/>
        <v/>
      </c>
      <c r="IJ15" s="3" t="str">
        <f t="shared" ca="1" si="11"/>
        <v/>
      </c>
    </row>
    <row r="16" spans="1:256" ht="12.75" customHeight="1" outlineLevel="1">
      <c r="B16" s="22" t="s">
        <v>431</v>
      </c>
      <c r="C16" s="23" t="s">
        <v>64</v>
      </c>
      <c r="E16" s="7"/>
      <c r="F16" s="7"/>
      <c r="G16" s="7"/>
      <c r="M16" s="7"/>
      <c r="IB16" s="3">
        <f t="shared" si="14"/>
        <v>16</v>
      </c>
      <c r="IC16" s="3" t="str">
        <f t="shared" si="6"/>
        <v>P</v>
      </c>
      <c r="ID16" s="3" t="str">
        <f t="shared" ca="1" si="3"/>
        <v xml:space="preserve"> </v>
      </c>
      <c r="IE16" s="3">
        <f t="shared" ca="1" si="7"/>
        <v>60</v>
      </c>
      <c r="IF16" s="3" t="str">
        <f t="shared" ca="1" si="8"/>
        <v xml:space="preserve"> </v>
      </c>
      <c r="IG16" s="3">
        <f t="shared" ca="1" si="9"/>
        <v>0</v>
      </c>
      <c r="IH16" s="3" t="str">
        <f t="shared" ca="1" si="10"/>
        <v/>
      </c>
      <c r="II16" s="3" t="str">
        <f t="shared" ca="1" si="4"/>
        <v/>
      </c>
      <c r="IJ16" s="3" t="str">
        <f t="shared" ca="1" si="11"/>
        <v/>
      </c>
    </row>
    <row r="17" spans="2:256" ht="12.75" customHeight="1">
      <c r="B17" s="22" t="s">
        <v>433</v>
      </c>
      <c r="C17" s="23" t="s">
        <v>64</v>
      </c>
      <c r="E17" s="7"/>
      <c r="F17" s="7"/>
      <c r="G17" s="7"/>
      <c r="M17" s="7"/>
      <c r="BC17" s="5" t="str">
        <f t="shared" ref="BC17:CW17" ca="1" si="22">$IS$20&amp;$IS$19+1&amp;":"&amp;$IS$20&amp;50000</f>
        <v>D24:D50000</v>
      </c>
      <c r="BD17" s="5" t="str">
        <f t="shared" ca="1" si="22"/>
        <v>D24:D50000</v>
      </c>
      <c r="BE17" s="5" t="str">
        <f t="shared" ca="1" si="22"/>
        <v>D24:D50000</v>
      </c>
      <c r="BF17" s="5" t="str">
        <f t="shared" ca="1" si="22"/>
        <v>D24:D50000</v>
      </c>
      <c r="BG17" s="5" t="str">
        <f t="shared" ca="1" si="22"/>
        <v>D24:D50000</v>
      </c>
      <c r="BH17" s="5" t="str">
        <f t="shared" ca="1" si="22"/>
        <v>D24:D50000</v>
      </c>
      <c r="BI17" s="5" t="str">
        <f t="shared" ca="1" si="22"/>
        <v>D24:D50000</v>
      </c>
      <c r="BJ17" s="5" t="str">
        <f t="shared" ca="1" si="22"/>
        <v>D24:D50000</v>
      </c>
      <c r="BK17" s="5" t="str">
        <f t="shared" ca="1" si="22"/>
        <v>D24:D50000</v>
      </c>
      <c r="BL17" s="5" t="str">
        <f t="shared" ca="1" si="22"/>
        <v>D24:D50000</v>
      </c>
      <c r="BM17" s="5" t="str">
        <f t="shared" ca="1" si="22"/>
        <v>D24:D50000</v>
      </c>
      <c r="BN17" s="5" t="str">
        <f t="shared" ca="1" si="22"/>
        <v>D24:D50000</v>
      </c>
      <c r="BO17" s="5" t="str">
        <f t="shared" ca="1" si="22"/>
        <v>D24:D50000</v>
      </c>
      <c r="BP17" s="5" t="str">
        <f t="shared" ca="1" si="22"/>
        <v>D24:D50000</v>
      </c>
      <c r="BQ17" s="5" t="str">
        <f t="shared" ca="1" si="22"/>
        <v>D24:D50000</v>
      </c>
      <c r="BR17" s="5" t="str">
        <f t="shared" ca="1" si="22"/>
        <v>D24:D50000</v>
      </c>
      <c r="BS17" s="5" t="str">
        <f t="shared" ca="1" si="22"/>
        <v>D24:D50000</v>
      </c>
      <c r="BT17" s="5" t="str">
        <f t="shared" ca="1" si="22"/>
        <v>D24:D50000</v>
      </c>
      <c r="BU17" s="5" t="str">
        <f t="shared" ca="1" si="22"/>
        <v>D24:D50000</v>
      </c>
      <c r="BV17" s="5" t="str">
        <f t="shared" ca="1" si="22"/>
        <v>D24:D50000</v>
      </c>
      <c r="BW17" s="5" t="str">
        <f t="shared" ca="1" si="22"/>
        <v>D24:D50000</v>
      </c>
      <c r="BX17" s="5" t="str">
        <f t="shared" ca="1" si="22"/>
        <v>D24:D50000</v>
      </c>
      <c r="BY17" s="5" t="str">
        <f t="shared" ca="1" si="22"/>
        <v>D24:D50000</v>
      </c>
      <c r="BZ17" s="5" t="str">
        <f t="shared" ca="1" si="22"/>
        <v>D24:D50000</v>
      </c>
      <c r="CA17" s="5" t="str">
        <f t="shared" ca="1" si="22"/>
        <v>D24:D50000</v>
      </c>
      <c r="CB17" s="5" t="str">
        <f t="shared" ca="1" si="22"/>
        <v>D24:D50000</v>
      </c>
      <c r="CC17" s="5" t="str">
        <f t="shared" ca="1" si="22"/>
        <v>D24:D50000</v>
      </c>
      <c r="CD17" s="5" t="str">
        <f t="shared" ca="1" si="22"/>
        <v>D24:D50000</v>
      </c>
      <c r="CE17" s="5" t="str">
        <f t="shared" ca="1" si="22"/>
        <v>D24:D50000</v>
      </c>
      <c r="CF17" s="5" t="str">
        <f t="shared" ca="1" si="22"/>
        <v>D24:D50000</v>
      </c>
      <c r="CG17" s="5" t="str">
        <f t="shared" ca="1" si="22"/>
        <v>D24:D50000</v>
      </c>
      <c r="CH17" s="5" t="str">
        <f t="shared" ca="1" si="22"/>
        <v>D24:D50000</v>
      </c>
      <c r="CI17" s="5" t="str">
        <f t="shared" ca="1" si="22"/>
        <v>D24:D50000</v>
      </c>
      <c r="CJ17" s="5" t="str">
        <f t="shared" ca="1" si="22"/>
        <v>D24:D50000</v>
      </c>
      <c r="CK17" s="5" t="str">
        <f t="shared" ca="1" si="22"/>
        <v>D24:D50000</v>
      </c>
      <c r="CL17" s="5" t="str">
        <f t="shared" ca="1" si="22"/>
        <v>D24:D50000</v>
      </c>
      <c r="CM17" s="5" t="str">
        <f t="shared" ca="1" si="22"/>
        <v>D24:D50000</v>
      </c>
      <c r="CN17" s="5" t="str">
        <f t="shared" ca="1" si="22"/>
        <v>D24:D50000</v>
      </c>
      <c r="CO17" s="5" t="str">
        <f t="shared" ca="1" si="22"/>
        <v>D24:D50000</v>
      </c>
      <c r="CP17" s="5" t="str">
        <f t="shared" ca="1" si="22"/>
        <v>D24:D50000</v>
      </c>
      <c r="CQ17" s="5" t="str">
        <f t="shared" ca="1" si="22"/>
        <v>D24:D50000</v>
      </c>
      <c r="CR17" s="5" t="str">
        <f t="shared" ca="1" si="22"/>
        <v>D24:D50000</v>
      </c>
      <c r="CS17" s="5" t="str">
        <f t="shared" ca="1" si="22"/>
        <v>D24:D50000</v>
      </c>
      <c r="CT17" s="5" t="str">
        <f t="shared" ca="1" si="22"/>
        <v>D24:D50000</v>
      </c>
      <c r="CU17" s="5" t="str">
        <f t="shared" ca="1" si="22"/>
        <v>D24:D50000</v>
      </c>
      <c r="CV17" s="5" t="str">
        <f t="shared" ca="1" si="22"/>
        <v>D24:D50000</v>
      </c>
      <c r="CW17" s="5" t="str">
        <f t="shared" ca="1" si="22"/>
        <v>D24:D50000</v>
      </c>
      <c r="IB17" s="3">
        <f t="shared" si="14"/>
        <v>17</v>
      </c>
      <c r="IC17" s="3" t="str">
        <f t="shared" si="6"/>
        <v>Q</v>
      </c>
      <c r="ID17" s="3" t="str">
        <f t="shared" ca="1" si="3"/>
        <v xml:space="preserve"> </v>
      </c>
      <c r="IE17" s="3">
        <f t="shared" ca="1" si="7"/>
        <v>60</v>
      </c>
      <c r="IF17" s="3" t="str">
        <f t="shared" ca="1" si="8"/>
        <v xml:space="preserve"> </v>
      </c>
      <c r="IG17" s="3">
        <f t="shared" ca="1" si="9"/>
        <v>0</v>
      </c>
      <c r="IH17" s="3" t="str">
        <f t="shared" ca="1" si="10"/>
        <v/>
      </c>
      <c r="II17" s="3" t="str">
        <f t="shared" ca="1" si="4"/>
        <v/>
      </c>
      <c r="IJ17" s="3" t="str">
        <f t="shared" ca="1" si="11"/>
        <v/>
      </c>
      <c r="IV17" s="8"/>
    </row>
    <row r="18" spans="2:256">
      <c r="B18" s="22" t="s">
        <v>428</v>
      </c>
      <c r="C18" s="23" t="s">
        <v>64</v>
      </c>
      <c r="D18" s="7"/>
      <c r="E18" s="7"/>
      <c r="F18" s="7"/>
      <c r="G18" s="7"/>
      <c r="M18" s="7"/>
      <c r="BC18" s="5" t="str">
        <f t="shared" ref="BC18:CW18" ca="1" si="23">BC9&amp;$IS$19+1&amp;":"&amp;BC9&amp;50000</f>
        <v>E24:E50000</v>
      </c>
      <c r="BD18" s="5" t="str">
        <f t="shared" ca="1" si="23"/>
        <v>F24:F50000</v>
      </c>
      <c r="BE18" s="5" t="str">
        <f t="shared" ca="1" si="23"/>
        <v>G24:G50000</v>
      </c>
      <c r="BF18" s="5" t="str">
        <f t="shared" ca="1" si="23"/>
        <v>H24:H50000</v>
      </c>
      <c r="BG18" s="5" t="str">
        <f t="shared" ca="1" si="23"/>
        <v>I24:I50000</v>
      </c>
      <c r="BH18" s="5" t="str">
        <f t="shared" ca="1" si="23"/>
        <v>J24:J50000</v>
      </c>
      <c r="BI18" s="5" t="str">
        <f t="shared" ca="1" si="23"/>
        <v>K24:K50000</v>
      </c>
      <c r="BJ18" s="5" t="str">
        <f t="shared" ca="1" si="23"/>
        <v>L24:L50000</v>
      </c>
      <c r="BK18" s="5" t="str">
        <f t="shared" ca="1" si="23"/>
        <v>M24:M50000</v>
      </c>
      <c r="BL18" s="5" t="str">
        <f t="shared" ca="1" si="23"/>
        <v>N24:N50000</v>
      </c>
      <c r="BM18" s="5" t="str">
        <f t="shared" ca="1" si="23"/>
        <v>O24:O50000</v>
      </c>
      <c r="BN18" s="5" t="str">
        <f t="shared" ca="1" si="23"/>
        <v>P24:P50000</v>
      </c>
      <c r="BO18" s="5" t="str">
        <f t="shared" ca="1" si="23"/>
        <v>Q24:Q50000</v>
      </c>
      <c r="BP18" s="5" t="str">
        <f t="shared" ca="1" si="23"/>
        <v>R24:R50000</v>
      </c>
      <c r="BQ18" s="5" t="str">
        <f t="shared" ca="1" si="23"/>
        <v>S24:S50000</v>
      </c>
      <c r="BR18" s="5" t="str">
        <f t="shared" ca="1" si="23"/>
        <v>T24:T50000</v>
      </c>
      <c r="BS18" s="5" t="str">
        <f t="shared" ca="1" si="23"/>
        <v>U24:U50000</v>
      </c>
      <c r="BT18" s="5" t="str">
        <f t="shared" ca="1" si="23"/>
        <v>V24:V50000</v>
      </c>
      <c r="BU18" s="5" t="str">
        <f t="shared" ca="1" si="23"/>
        <v>W24:W50000</v>
      </c>
      <c r="BV18" s="5" t="str">
        <f t="shared" ca="1" si="23"/>
        <v>X24:X50000</v>
      </c>
      <c r="BW18" s="5" t="str">
        <f t="shared" ca="1" si="23"/>
        <v>Y24:Y50000</v>
      </c>
      <c r="BX18" s="5" t="str">
        <f t="shared" ca="1" si="23"/>
        <v>Z24:Z50000</v>
      </c>
      <c r="BY18" s="5" t="str">
        <f t="shared" ca="1" si="23"/>
        <v>AA24:AA50000</v>
      </c>
      <c r="BZ18" s="5" t="str">
        <f t="shared" ca="1" si="23"/>
        <v>AB24:AB50000</v>
      </c>
      <c r="CA18" s="5" t="str">
        <f t="shared" ca="1" si="23"/>
        <v>AC24:AC50000</v>
      </c>
      <c r="CB18" s="5" t="str">
        <f t="shared" ca="1" si="23"/>
        <v>AD24:AD50000</v>
      </c>
      <c r="CC18" s="5" t="str">
        <f t="shared" ca="1" si="23"/>
        <v>AE24:AE50000</v>
      </c>
      <c r="CD18" s="5" t="str">
        <f t="shared" ca="1" si="23"/>
        <v>AF24:AF50000</v>
      </c>
      <c r="CE18" s="5" t="str">
        <f t="shared" ca="1" si="23"/>
        <v>AG24:AG50000</v>
      </c>
      <c r="CF18" s="5" t="str">
        <f t="shared" ca="1" si="23"/>
        <v>AH24:AH50000</v>
      </c>
      <c r="CG18" s="5" t="str">
        <f t="shared" ca="1" si="23"/>
        <v>AI24:AI50000</v>
      </c>
      <c r="CH18" s="5" t="str">
        <f t="shared" ca="1" si="23"/>
        <v>AJ24:AJ50000</v>
      </c>
      <c r="CI18" s="5" t="str">
        <f t="shared" ca="1" si="23"/>
        <v>AK24:AK50000</v>
      </c>
      <c r="CJ18" s="5" t="str">
        <f t="shared" ca="1" si="23"/>
        <v>AL24:AL50000</v>
      </c>
      <c r="CK18" s="5" t="str">
        <f t="shared" ca="1" si="23"/>
        <v>AM24:AM50000</v>
      </c>
      <c r="CL18" s="5" t="str">
        <f t="shared" ca="1" si="23"/>
        <v>AN24:AN50000</v>
      </c>
      <c r="CM18" s="5" t="str">
        <f t="shared" ca="1" si="23"/>
        <v>AO24:AO50000</v>
      </c>
      <c r="CN18" s="5" t="str">
        <f t="shared" ca="1" si="23"/>
        <v>AP24:AP50000</v>
      </c>
      <c r="CO18" s="5" t="str">
        <f t="shared" ca="1" si="23"/>
        <v>AQ24:AQ50000</v>
      </c>
      <c r="CP18" s="5" t="str">
        <f t="shared" ca="1" si="23"/>
        <v>AR24:AR50000</v>
      </c>
      <c r="CQ18" s="5" t="str">
        <f t="shared" ca="1" si="23"/>
        <v>AS24:AS50000</v>
      </c>
      <c r="CR18" s="5" t="str">
        <f t="shared" ca="1" si="23"/>
        <v>AT24:AT50000</v>
      </c>
      <c r="CS18" s="5" t="str">
        <f t="shared" ca="1" si="23"/>
        <v>AU24:AU50000</v>
      </c>
      <c r="CT18" s="5" t="str">
        <f t="shared" ca="1" si="23"/>
        <v>AV24:AV50000</v>
      </c>
      <c r="CU18" s="5" t="str">
        <f t="shared" ca="1" si="23"/>
        <v>AW24:AW50000</v>
      </c>
      <c r="CV18" s="5" t="str">
        <f t="shared" ca="1" si="23"/>
        <v>AX24:AX50000</v>
      </c>
      <c r="CW18" s="5" t="str">
        <f t="shared" ca="1" si="23"/>
        <v>AY24:AY50000</v>
      </c>
      <c r="IB18" s="3">
        <f t="shared" si="14"/>
        <v>18</v>
      </c>
      <c r="IC18" s="3" t="str">
        <f t="shared" si="6"/>
        <v>R</v>
      </c>
      <c r="ID18" s="3" t="str">
        <f t="shared" ca="1" si="3"/>
        <v xml:space="preserve"> </v>
      </c>
      <c r="IE18" s="3">
        <f t="shared" ca="1" si="7"/>
        <v>60</v>
      </c>
      <c r="IF18" s="3" t="str">
        <f t="shared" ca="1" si="8"/>
        <v xml:space="preserve"> </v>
      </c>
      <c r="IG18" s="3">
        <f t="shared" ca="1" si="9"/>
        <v>0</v>
      </c>
      <c r="IH18" s="3" t="str">
        <f t="shared" ca="1" si="10"/>
        <v/>
      </c>
      <c r="II18" s="3" t="str">
        <f t="shared" ca="1" si="4"/>
        <v/>
      </c>
      <c r="IJ18" s="3" t="str">
        <f t="shared" ca="1" si="11"/>
        <v/>
      </c>
      <c r="IU18" s="5" t="s">
        <v>53</v>
      </c>
    </row>
    <row r="19" spans="2:256">
      <c r="B19" s="22" t="s">
        <v>405</v>
      </c>
      <c r="C19" s="23" t="s">
        <v>64</v>
      </c>
      <c r="D19" s="7" t="str">
        <f ca="1">REPORT_STATUS</f>
        <v xml:space="preserve">REPORT LOADING . . . </v>
      </c>
      <c r="E19" s="7"/>
      <c r="F19" s="12" t="str">
        <f ca="1">IF(LEN(REPORT_STATUS)&lt;1,"Currency: "&amp;SW_META2_CURRENCY,"")</f>
        <v/>
      </c>
      <c r="G19" s="13"/>
      <c r="H19" s="7"/>
      <c r="I19" s="7"/>
      <c r="J19" s="7"/>
      <c r="K19" s="7"/>
      <c r="L19" s="9"/>
      <c r="M19" s="7"/>
      <c r="BC19" s="6">
        <f ca="1">BC10</f>
        <v>41259</v>
      </c>
      <c r="BD19" s="6">
        <f t="shared" ref="BD19:CW19" ca="1" si="24">BD10</f>
        <v>41287</v>
      </c>
      <c r="BE19" s="6">
        <f t="shared" ca="1" si="24"/>
        <v>41322</v>
      </c>
      <c r="BF19" s="6">
        <f t="shared" ca="1" si="24"/>
        <v>41350</v>
      </c>
      <c r="BG19" s="6">
        <f t="shared" ca="1" si="24"/>
        <v>41378</v>
      </c>
      <c r="BH19" s="6">
        <f t="shared" ca="1" si="24"/>
        <v>41413</v>
      </c>
      <c r="BI19" s="6">
        <f t="shared" ca="1" si="24"/>
        <v>41441</v>
      </c>
      <c r="BJ19" s="6">
        <f t="shared" ca="1" si="24"/>
        <v>41469</v>
      </c>
      <c r="BK19" s="6">
        <f t="shared" ca="1" si="24"/>
        <v>41504</v>
      </c>
      <c r="BL19" s="6">
        <f t="shared" ca="1" si="24"/>
        <v>41532</v>
      </c>
      <c r="BM19" s="6">
        <f t="shared" ca="1" si="24"/>
        <v>41560</v>
      </c>
      <c r="BN19" s="6">
        <f t="shared" ca="1" si="24"/>
        <v>41595</v>
      </c>
      <c r="BO19" s="6">
        <f t="shared" ca="1" si="24"/>
        <v>41623</v>
      </c>
      <c r="BP19" s="6" t="str">
        <f t="shared" ca="1" si="24"/>
        <v>Grand Total</v>
      </c>
      <c r="BQ19" s="6" t="str">
        <f t="shared" ca="1" si="24"/>
        <v/>
      </c>
      <c r="BR19" s="6" t="str">
        <f t="shared" ca="1" si="24"/>
        <v/>
      </c>
      <c r="BS19" s="6" t="str">
        <f t="shared" ca="1" si="24"/>
        <v/>
      </c>
      <c r="BT19" s="6" t="str">
        <f t="shared" ca="1" si="24"/>
        <v/>
      </c>
      <c r="BU19" s="6" t="str">
        <f t="shared" ca="1" si="24"/>
        <v/>
      </c>
      <c r="BV19" s="6" t="str">
        <f t="shared" ca="1" si="24"/>
        <v/>
      </c>
      <c r="BW19" s="6" t="str">
        <f t="shared" ca="1" si="24"/>
        <v/>
      </c>
      <c r="BX19" s="6" t="str">
        <f t="shared" ca="1" si="24"/>
        <v/>
      </c>
      <c r="BY19" s="6" t="str">
        <f t="shared" ca="1" si="24"/>
        <v/>
      </c>
      <c r="BZ19" s="6" t="str">
        <f t="shared" ca="1" si="24"/>
        <v/>
      </c>
      <c r="CA19" s="6" t="str">
        <f t="shared" ca="1" si="24"/>
        <v/>
      </c>
      <c r="CB19" s="6" t="str">
        <f t="shared" ca="1" si="24"/>
        <v/>
      </c>
      <c r="CC19" s="6" t="str">
        <f t="shared" ca="1" si="24"/>
        <v/>
      </c>
      <c r="CD19" s="6" t="str">
        <f t="shared" ca="1" si="24"/>
        <v/>
      </c>
      <c r="CE19" s="6" t="str">
        <f t="shared" ca="1" si="24"/>
        <v/>
      </c>
      <c r="CF19" s="6" t="str">
        <f t="shared" ca="1" si="24"/>
        <v/>
      </c>
      <c r="CG19" s="6" t="str">
        <f t="shared" ca="1" si="24"/>
        <v/>
      </c>
      <c r="CH19" s="6" t="str">
        <f t="shared" ca="1" si="24"/>
        <v/>
      </c>
      <c r="CI19" s="6" t="str">
        <f t="shared" ca="1" si="24"/>
        <v/>
      </c>
      <c r="CJ19" s="6" t="str">
        <f t="shared" ca="1" si="24"/>
        <v/>
      </c>
      <c r="CK19" s="6" t="str">
        <f t="shared" ca="1" si="24"/>
        <v/>
      </c>
      <c r="CL19" s="6" t="str">
        <f t="shared" ca="1" si="24"/>
        <v/>
      </c>
      <c r="CM19" s="6" t="str">
        <f t="shared" ca="1" si="24"/>
        <v/>
      </c>
      <c r="CN19" s="6" t="str">
        <f t="shared" ca="1" si="24"/>
        <v/>
      </c>
      <c r="CO19" s="6" t="str">
        <f t="shared" ca="1" si="24"/>
        <v/>
      </c>
      <c r="CP19" s="6" t="str">
        <f t="shared" ca="1" si="24"/>
        <v/>
      </c>
      <c r="CQ19" s="6" t="str">
        <f t="shared" ca="1" si="24"/>
        <v/>
      </c>
      <c r="CR19" s="6" t="str">
        <f t="shared" ca="1" si="24"/>
        <v/>
      </c>
      <c r="CS19" s="6" t="str">
        <f t="shared" ca="1" si="24"/>
        <v/>
      </c>
      <c r="CT19" s="6" t="str">
        <f t="shared" ca="1" si="24"/>
        <v/>
      </c>
      <c r="CU19" s="6" t="str">
        <f t="shared" ca="1" si="24"/>
        <v/>
      </c>
      <c r="CV19" s="6" t="str">
        <f t="shared" ca="1" si="24"/>
        <v/>
      </c>
      <c r="CW19" s="6" t="str">
        <f t="shared" ca="1" si="24"/>
        <v/>
      </c>
      <c r="IB19" s="3">
        <f t="shared" si="14"/>
        <v>19</v>
      </c>
      <c r="IC19" s="3" t="str">
        <f t="shared" si="6"/>
        <v>S</v>
      </c>
      <c r="ID19" s="3" t="str">
        <f t="shared" ca="1" si="3"/>
        <v xml:space="preserve"> </v>
      </c>
      <c r="IE19" s="3">
        <f t="shared" ca="1" si="7"/>
        <v>60</v>
      </c>
      <c r="IF19" s="3" t="str">
        <f t="shared" ca="1" si="8"/>
        <v xml:space="preserve"> </v>
      </c>
      <c r="IG19" s="3">
        <f t="shared" ca="1" si="9"/>
        <v>0</v>
      </c>
      <c r="IH19" s="3" t="str">
        <f t="shared" ca="1" si="10"/>
        <v/>
      </c>
      <c r="II19" s="3" t="str">
        <f t="shared" ca="1" si="4"/>
        <v/>
      </c>
      <c r="IJ19" s="3" t="str">
        <f t="shared" ca="1" si="11"/>
        <v/>
      </c>
      <c r="IR19" s="5" t="s">
        <v>5</v>
      </c>
      <c r="IS19" s="5">
        <f ca="1">SUM(A1:AU1)</f>
        <v>23</v>
      </c>
      <c r="IT19" s="5">
        <f ca="1">IS19</f>
        <v>23</v>
      </c>
      <c r="IU19" s="5" t="str">
        <f t="shared" ref="IU19:IU48" ca="1" si="25">INDIRECT($IS$20&amp;$IS$19+(ROW()-18))</f>
        <v xml:space="preserve">CT CBP Override Risk Filter (Units) </v>
      </c>
    </row>
    <row r="20" spans="2:256" ht="12.75" customHeight="1">
      <c r="B20" s="22" t="s">
        <v>407</v>
      </c>
      <c r="C20" s="23" t="s">
        <v>64</v>
      </c>
      <c r="D20" s="7"/>
      <c r="E20" s="7"/>
      <c r="F20" s="14" t="s">
        <v>68</v>
      </c>
      <c r="G20" s="15">
        <f>IF(CEP="","",CEP+15)</f>
        <v>40710</v>
      </c>
      <c r="H20" s="7"/>
      <c r="I20" s="7"/>
      <c r="J20" s="7"/>
      <c r="K20" s="7"/>
      <c r="L20" s="7"/>
      <c r="M20" s="7"/>
      <c r="BA20" s="5" t="str">
        <f>BA5</f>
        <v xml:space="preserve">CT CBP Override Risk Filter (Units)  </v>
      </c>
      <c r="BC20" s="5">
        <f ca="1">SUMIF(INDIRECT(BC$17),$BA20,INDIRECT(BC$18))</f>
        <v>0</v>
      </c>
      <c r="BD20" s="5">
        <f t="shared" ref="BD20:CW21" ca="1" si="26">SUMIF(INDIRECT(BD$17),$BA20,INDIRECT(BD$18))</f>
        <v>0</v>
      </c>
      <c r="BE20" s="5">
        <f t="shared" ca="1" si="26"/>
        <v>0</v>
      </c>
      <c r="BF20" s="5">
        <f t="shared" ca="1" si="26"/>
        <v>0</v>
      </c>
      <c r="BG20" s="5">
        <f t="shared" ca="1" si="26"/>
        <v>0</v>
      </c>
      <c r="BH20" s="5">
        <f t="shared" ca="1" si="26"/>
        <v>0</v>
      </c>
      <c r="BI20" s="5">
        <f t="shared" ca="1" si="26"/>
        <v>0</v>
      </c>
      <c r="BJ20" s="5">
        <f t="shared" ca="1" si="26"/>
        <v>0</v>
      </c>
      <c r="BK20" s="5">
        <f t="shared" ca="1" si="26"/>
        <v>0</v>
      </c>
      <c r="BL20" s="5">
        <f t="shared" ca="1" si="26"/>
        <v>0</v>
      </c>
      <c r="BM20" s="5">
        <f t="shared" ca="1" si="26"/>
        <v>0</v>
      </c>
      <c r="BN20" s="5">
        <f t="shared" ca="1" si="26"/>
        <v>0</v>
      </c>
      <c r="BO20" s="5">
        <f t="shared" ca="1" si="26"/>
        <v>0</v>
      </c>
      <c r="BP20" s="5">
        <f t="shared" ca="1" si="26"/>
        <v>0</v>
      </c>
      <c r="BQ20" s="5">
        <f t="shared" ca="1" si="26"/>
        <v>0</v>
      </c>
      <c r="BR20" s="5">
        <f t="shared" ca="1" si="26"/>
        <v>0</v>
      </c>
      <c r="BS20" s="5">
        <f t="shared" ca="1" si="26"/>
        <v>0</v>
      </c>
      <c r="BT20" s="5">
        <f t="shared" ca="1" si="26"/>
        <v>0</v>
      </c>
      <c r="BU20" s="5">
        <f t="shared" ca="1" si="26"/>
        <v>0</v>
      </c>
      <c r="BV20" s="5">
        <f t="shared" ca="1" si="26"/>
        <v>0</v>
      </c>
      <c r="BW20" s="5">
        <f t="shared" ca="1" si="26"/>
        <v>0</v>
      </c>
      <c r="BX20" s="5">
        <f t="shared" ca="1" si="26"/>
        <v>0</v>
      </c>
      <c r="BY20" s="5">
        <f t="shared" ca="1" si="26"/>
        <v>0</v>
      </c>
      <c r="BZ20" s="5">
        <f t="shared" ca="1" si="26"/>
        <v>0</v>
      </c>
      <c r="CA20" s="5">
        <f t="shared" ca="1" si="26"/>
        <v>0</v>
      </c>
      <c r="CB20" s="5">
        <f t="shared" ca="1" si="26"/>
        <v>0</v>
      </c>
      <c r="CC20" s="5">
        <f t="shared" ca="1" si="26"/>
        <v>0</v>
      </c>
      <c r="CD20" s="5">
        <f t="shared" ca="1" si="26"/>
        <v>0</v>
      </c>
      <c r="CE20" s="5">
        <f t="shared" ca="1" si="26"/>
        <v>0</v>
      </c>
      <c r="CF20" s="5">
        <f t="shared" ca="1" si="26"/>
        <v>0</v>
      </c>
      <c r="CG20" s="5">
        <f t="shared" ca="1" si="26"/>
        <v>0</v>
      </c>
      <c r="CH20" s="5">
        <f t="shared" ca="1" si="26"/>
        <v>0</v>
      </c>
      <c r="CI20" s="5">
        <f t="shared" ca="1" si="26"/>
        <v>0</v>
      </c>
      <c r="CJ20" s="5">
        <f t="shared" ca="1" si="26"/>
        <v>0</v>
      </c>
      <c r="CK20" s="5">
        <f t="shared" ca="1" si="26"/>
        <v>0</v>
      </c>
      <c r="CL20" s="5">
        <f t="shared" ca="1" si="26"/>
        <v>0</v>
      </c>
      <c r="CM20" s="5">
        <f t="shared" ca="1" si="26"/>
        <v>0</v>
      </c>
      <c r="CN20" s="5">
        <f t="shared" ca="1" si="26"/>
        <v>0</v>
      </c>
      <c r="CO20" s="5">
        <f t="shared" ca="1" si="26"/>
        <v>0</v>
      </c>
      <c r="CP20" s="5">
        <f t="shared" ca="1" si="26"/>
        <v>0</v>
      </c>
      <c r="CQ20" s="5">
        <f t="shared" ca="1" si="26"/>
        <v>0</v>
      </c>
      <c r="CR20" s="5">
        <f t="shared" ca="1" si="26"/>
        <v>0</v>
      </c>
      <c r="CS20" s="5">
        <f t="shared" ca="1" si="26"/>
        <v>0</v>
      </c>
      <c r="CT20" s="5">
        <f t="shared" ca="1" si="26"/>
        <v>0</v>
      </c>
      <c r="CU20" s="5">
        <f t="shared" ca="1" si="26"/>
        <v>0</v>
      </c>
      <c r="CV20" s="5">
        <f t="shared" ca="1" si="26"/>
        <v>0</v>
      </c>
      <c r="CW20" s="5">
        <f t="shared" ca="1" si="26"/>
        <v>0</v>
      </c>
      <c r="IB20" s="3">
        <f t="shared" si="14"/>
        <v>20</v>
      </c>
      <c r="IC20" s="3" t="str">
        <f t="shared" si="6"/>
        <v>T</v>
      </c>
      <c r="ID20" s="3" t="str">
        <f t="shared" ca="1" si="3"/>
        <v xml:space="preserve"> </v>
      </c>
      <c r="IE20" s="3">
        <f t="shared" ca="1" si="7"/>
        <v>60</v>
      </c>
      <c r="IF20" s="3" t="str">
        <f t="shared" ca="1" si="8"/>
        <v xml:space="preserve"> </v>
      </c>
      <c r="IG20" s="3">
        <f t="shared" ca="1" si="9"/>
        <v>0</v>
      </c>
      <c r="IH20" s="3" t="str">
        <f t="shared" ca="1" si="10"/>
        <v/>
      </c>
      <c r="II20" s="3" t="str">
        <f t="shared" ca="1" si="4"/>
        <v/>
      </c>
      <c r="IJ20" s="3" t="str">
        <f t="shared" ca="1" si="11"/>
        <v/>
      </c>
      <c r="IR20" s="5" t="s">
        <v>6</v>
      </c>
      <c r="IS20" s="5" t="str">
        <f ca="1">CHAR(SUM(IS22:IS33))</f>
        <v>D</v>
      </c>
      <c r="IT20" s="5" t="str">
        <f ca="1">CHAR(SUM(IT22:IT33))</f>
        <v>E</v>
      </c>
      <c r="IU20" s="5" t="str">
        <f t="shared" ca="1" si="25"/>
        <v xml:space="preserve">Attached Rate (Units) </v>
      </c>
    </row>
    <row r="21" spans="2:256">
      <c r="B21" s="7"/>
      <c r="C21" s="7"/>
      <c r="D21" s="11"/>
      <c r="E21" s="11"/>
      <c r="H21" s="7"/>
      <c r="I21" s="7"/>
      <c r="J21" s="7"/>
      <c r="K21" s="7"/>
      <c r="L21" s="7"/>
      <c r="M21" s="7"/>
      <c r="BA21" s="5" t="str">
        <f>BA6</f>
        <v xml:space="preserve">Attached Rate (Units)  </v>
      </c>
      <c r="BC21" s="5">
        <f t="shared" ref="BC21:BR21" ca="1" si="27">SUMIF(INDIRECT(BC$17),$BA21,INDIRECT(BC$18))</f>
        <v>0</v>
      </c>
      <c r="BD21" s="5">
        <f t="shared" ca="1" si="27"/>
        <v>0</v>
      </c>
      <c r="BE21" s="5">
        <f t="shared" ca="1" si="27"/>
        <v>0</v>
      </c>
      <c r="BF21" s="5">
        <f t="shared" ca="1" si="27"/>
        <v>0</v>
      </c>
      <c r="BG21" s="5">
        <f t="shared" ca="1" si="27"/>
        <v>0</v>
      </c>
      <c r="BH21" s="5">
        <f t="shared" ca="1" si="27"/>
        <v>0</v>
      </c>
      <c r="BI21" s="5">
        <f t="shared" ca="1" si="27"/>
        <v>0</v>
      </c>
      <c r="BJ21" s="5">
        <f t="shared" ca="1" si="27"/>
        <v>0</v>
      </c>
      <c r="BK21" s="5">
        <f t="shared" ca="1" si="27"/>
        <v>0</v>
      </c>
      <c r="BL21" s="5">
        <f t="shared" ca="1" si="27"/>
        <v>0</v>
      </c>
      <c r="BM21" s="5">
        <f t="shared" ca="1" si="27"/>
        <v>0</v>
      </c>
      <c r="BN21" s="5">
        <f t="shared" ca="1" si="27"/>
        <v>0</v>
      </c>
      <c r="BO21" s="5">
        <f t="shared" ca="1" si="27"/>
        <v>0</v>
      </c>
      <c r="BP21" s="5">
        <f t="shared" ca="1" si="27"/>
        <v>0</v>
      </c>
      <c r="BQ21" s="5">
        <f t="shared" ca="1" si="27"/>
        <v>0</v>
      </c>
      <c r="BR21" s="5">
        <f t="shared" ca="1" si="27"/>
        <v>0</v>
      </c>
      <c r="BS21" s="5">
        <f t="shared" ca="1" si="26"/>
        <v>0</v>
      </c>
      <c r="BT21" s="5">
        <f t="shared" ca="1" si="26"/>
        <v>0</v>
      </c>
      <c r="BU21" s="5">
        <f t="shared" ca="1" si="26"/>
        <v>0</v>
      </c>
      <c r="BV21" s="5">
        <f t="shared" ca="1" si="26"/>
        <v>0</v>
      </c>
      <c r="BW21" s="5">
        <f t="shared" ca="1" si="26"/>
        <v>0</v>
      </c>
      <c r="BX21" s="5">
        <f t="shared" ca="1" si="26"/>
        <v>0</v>
      </c>
      <c r="BY21" s="5">
        <f t="shared" ca="1" si="26"/>
        <v>0</v>
      </c>
      <c r="BZ21" s="5">
        <f t="shared" ca="1" si="26"/>
        <v>0</v>
      </c>
      <c r="CA21" s="5">
        <f t="shared" ca="1" si="26"/>
        <v>0</v>
      </c>
      <c r="CB21" s="5">
        <f t="shared" ca="1" si="26"/>
        <v>0</v>
      </c>
      <c r="CC21" s="5">
        <f t="shared" ca="1" si="26"/>
        <v>0</v>
      </c>
      <c r="CD21" s="5">
        <f t="shared" ca="1" si="26"/>
        <v>0</v>
      </c>
      <c r="CE21" s="5">
        <f t="shared" ca="1" si="26"/>
        <v>0</v>
      </c>
      <c r="CF21" s="5">
        <f t="shared" ca="1" si="26"/>
        <v>0</v>
      </c>
      <c r="CG21" s="5">
        <f t="shared" ca="1" si="26"/>
        <v>0</v>
      </c>
      <c r="CH21" s="5">
        <f t="shared" ca="1" si="26"/>
        <v>0</v>
      </c>
      <c r="CI21" s="5">
        <f t="shared" ca="1" si="26"/>
        <v>0</v>
      </c>
      <c r="CJ21" s="5">
        <f t="shared" ca="1" si="26"/>
        <v>0</v>
      </c>
      <c r="CK21" s="5">
        <f t="shared" ca="1" si="26"/>
        <v>0</v>
      </c>
      <c r="CL21" s="5">
        <f t="shared" ca="1" si="26"/>
        <v>0</v>
      </c>
      <c r="CM21" s="5">
        <f t="shared" ca="1" si="26"/>
        <v>0</v>
      </c>
      <c r="CN21" s="5">
        <f t="shared" ca="1" si="26"/>
        <v>0</v>
      </c>
      <c r="CO21" s="5">
        <f t="shared" ca="1" si="26"/>
        <v>0</v>
      </c>
      <c r="CP21" s="5">
        <f t="shared" ca="1" si="26"/>
        <v>0</v>
      </c>
      <c r="CQ21" s="5">
        <f t="shared" ca="1" si="26"/>
        <v>0</v>
      </c>
      <c r="CR21" s="5">
        <f t="shared" ca="1" si="26"/>
        <v>0</v>
      </c>
      <c r="CS21" s="5">
        <f t="shared" ca="1" si="26"/>
        <v>0</v>
      </c>
      <c r="CT21" s="5">
        <f t="shared" ca="1" si="26"/>
        <v>0</v>
      </c>
      <c r="CU21" s="5">
        <f t="shared" ca="1" si="26"/>
        <v>0</v>
      </c>
      <c r="CV21" s="5">
        <f t="shared" ca="1" si="26"/>
        <v>0</v>
      </c>
      <c r="CW21" s="5">
        <f t="shared" ca="1" si="26"/>
        <v>0</v>
      </c>
      <c r="IB21" s="3">
        <f t="shared" si="14"/>
        <v>21</v>
      </c>
      <c r="IC21" s="3" t="str">
        <f t="shared" si="6"/>
        <v>U</v>
      </c>
      <c r="ID21" s="3" t="str">
        <f t="shared" ca="1" si="3"/>
        <v xml:space="preserve"> </v>
      </c>
      <c r="IE21" s="3">
        <f t="shared" ca="1" si="7"/>
        <v>60</v>
      </c>
      <c r="IF21" s="3" t="str">
        <f t="shared" ca="1" si="8"/>
        <v xml:space="preserve"> </v>
      </c>
      <c r="IG21" s="3">
        <f t="shared" ca="1" si="9"/>
        <v>0</v>
      </c>
      <c r="IH21" s="3" t="str">
        <f t="shared" ca="1" si="10"/>
        <v/>
      </c>
      <c r="II21" s="3" t="str">
        <f t="shared" ca="1" si="4"/>
        <v/>
      </c>
      <c r="IJ21" s="3" t="str">
        <f t="shared" ca="1" si="11"/>
        <v/>
      </c>
      <c r="IS21" s="5" t="s">
        <v>7</v>
      </c>
      <c r="IT21" s="5" t="s">
        <v>8</v>
      </c>
      <c r="IU21" s="5" t="str">
        <f t="shared" ca="1" si="25"/>
        <v xml:space="preserve">Configuration Based Plan (Units) </v>
      </c>
    </row>
    <row r="22" spans="2:256">
      <c r="B22" s="24"/>
      <c r="C22" s="24"/>
      <c r="D22" s="24"/>
      <c r="E22" s="22" t="s">
        <v>416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IB22" s="3">
        <f t="shared" si="14"/>
        <v>22</v>
      </c>
      <c r="IC22" s="3" t="str">
        <f t="shared" si="6"/>
        <v>V</v>
      </c>
      <c r="ID22" s="3" t="str">
        <f t="shared" ca="1" si="3"/>
        <v xml:space="preserve"> </v>
      </c>
      <c r="IE22" s="3">
        <f t="shared" ca="1" si="7"/>
        <v>60</v>
      </c>
      <c r="IF22" s="3" t="str">
        <f t="shared" ca="1" si="8"/>
        <v xml:space="preserve"> </v>
      </c>
      <c r="IG22" s="3">
        <f t="shared" ca="1" si="9"/>
        <v>0</v>
      </c>
      <c r="IH22" s="3" t="str">
        <f t="shared" ca="1" si="10"/>
        <v/>
      </c>
      <c r="II22" s="3" t="str">
        <f t="shared" ca="1" si="4"/>
        <v/>
      </c>
      <c r="IJ22" s="3" t="str">
        <f t="shared" ca="1" si="11"/>
        <v/>
      </c>
      <c r="IR22" s="5" t="s">
        <v>54</v>
      </c>
      <c r="IS22" s="5" t="str">
        <f t="shared" ref="IS22:IS33" ca="1" si="28">IF(INDIRECT(IR22&amp;$IS$19)="Time Series",CODE(IR22),"")</f>
        <v/>
      </c>
      <c r="IT22" s="5" t="str">
        <f ca="1">IF(ISNUMBER(IS22),IS22+1,"")</f>
        <v/>
      </c>
      <c r="IU22" s="5" t="str">
        <f t="shared" ca="1" si="25"/>
        <v xml:space="preserve">CT CBP Override Risk Filter (Units) </v>
      </c>
    </row>
    <row r="23" spans="2:256">
      <c r="B23" s="22" t="s">
        <v>406</v>
      </c>
      <c r="C23" s="22" t="s">
        <v>408</v>
      </c>
      <c r="D23" s="25" t="s">
        <v>7</v>
      </c>
      <c r="E23" s="26">
        <v>41259</v>
      </c>
      <c r="F23" s="26">
        <v>41287</v>
      </c>
      <c r="G23" s="26">
        <v>41322</v>
      </c>
      <c r="H23" s="26">
        <v>41350</v>
      </c>
      <c r="I23" s="26">
        <v>41378</v>
      </c>
      <c r="J23" s="26">
        <v>41413</v>
      </c>
      <c r="K23" s="26">
        <v>41441</v>
      </c>
      <c r="L23" s="26">
        <v>41469</v>
      </c>
      <c r="M23" s="26">
        <v>41504</v>
      </c>
      <c r="N23" s="26">
        <v>41532</v>
      </c>
      <c r="O23" s="26">
        <v>41560</v>
      </c>
      <c r="P23" s="26">
        <v>41595</v>
      </c>
      <c r="Q23" s="26">
        <v>41623</v>
      </c>
      <c r="R23" s="26" t="s">
        <v>60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IB23" s="3">
        <f t="shared" si="14"/>
        <v>23</v>
      </c>
      <c r="IC23" s="3" t="str">
        <f t="shared" si="6"/>
        <v>W</v>
      </c>
      <c r="ID23" s="3" t="str">
        <f t="shared" ca="1" si="3"/>
        <v xml:space="preserve"> </v>
      </c>
      <c r="IE23" s="3">
        <f t="shared" ca="1" si="7"/>
        <v>60</v>
      </c>
      <c r="IF23" s="3" t="str">
        <f t="shared" ca="1" si="8"/>
        <v xml:space="preserve"> </v>
      </c>
      <c r="IG23" s="3">
        <f t="shared" ca="1" si="9"/>
        <v>0</v>
      </c>
      <c r="IH23" s="3" t="str">
        <f t="shared" ca="1" si="10"/>
        <v/>
      </c>
      <c r="II23" s="3" t="str">
        <f t="shared" ca="1" si="4"/>
        <v/>
      </c>
      <c r="IJ23" s="3" t="str">
        <f t="shared" ca="1" si="11"/>
        <v/>
      </c>
      <c r="IR23" s="5" t="s">
        <v>56</v>
      </c>
      <c r="IS23" s="5" t="str">
        <f t="shared" ca="1" si="28"/>
        <v/>
      </c>
      <c r="IT23" s="5" t="str">
        <f t="shared" ref="IT23:IT33" ca="1" si="29">IF(ISNUMBER(IS23),IS23+1,"")</f>
        <v/>
      </c>
      <c r="IU23" s="5" t="str">
        <f t="shared" ca="1" si="25"/>
        <v xml:space="preserve">Attached Rate (Units) </v>
      </c>
    </row>
    <row r="24" spans="2:256">
      <c r="B24" s="23" t="s">
        <v>362</v>
      </c>
      <c r="C24" s="23" t="s">
        <v>374</v>
      </c>
      <c r="D24" s="23" t="s">
        <v>412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IB24" s="3">
        <f t="shared" si="14"/>
        <v>24</v>
      </c>
      <c r="IC24" s="3" t="str">
        <f t="shared" si="6"/>
        <v>X</v>
      </c>
      <c r="ID24" s="3" t="str">
        <f t="shared" ca="1" si="3"/>
        <v xml:space="preserve"> </v>
      </c>
      <c r="IE24" s="3">
        <f t="shared" ca="1" si="7"/>
        <v>60</v>
      </c>
      <c r="IF24" s="3" t="str">
        <f t="shared" ca="1" si="8"/>
        <v xml:space="preserve"> </v>
      </c>
      <c r="IG24" s="3">
        <f t="shared" ca="1" si="9"/>
        <v>0</v>
      </c>
      <c r="IH24" s="3" t="str">
        <f t="shared" ca="1" si="10"/>
        <v/>
      </c>
      <c r="II24" s="3" t="str">
        <f t="shared" ca="1" si="4"/>
        <v/>
      </c>
      <c r="IJ24" s="3" t="str">
        <f t="shared" ca="1" si="11"/>
        <v/>
      </c>
      <c r="IR24" s="5" t="s">
        <v>9</v>
      </c>
      <c r="IS24" s="5" t="str">
        <f t="shared" ca="1" si="28"/>
        <v/>
      </c>
      <c r="IT24" s="5" t="str">
        <f t="shared" ca="1" si="29"/>
        <v/>
      </c>
      <c r="IU24" s="5" t="str">
        <f t="shared" ca="1" si="25"/>
        <v xml:space="preserve">Configuration Based Plan (Units) </v>
      </c>
    </row>
    <row r="25" spans="2:256">
      <c r="B25" s="23"/>
      <c r="C25" s="23"/>
      <c r="D25" s="32" t="s">
        <v>414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IB25" s="3">
        <f t="shared" si="14"/>
        <v>25</v>
      </c>
      <c r="IC25" s="3" t="str">
        <f t="shared" si="6"/>
        <v>Y</v>
      </c>
      <c r="ID25" s="3" t="str">
        <f t="shared" ca="1" si="3"/>
        <v xml:space="preserve"> </v>
      </c>
      <c r="IE25" s="3">
        <f t="shared" ca="1" si="7"/>
        <v>60</v>
      </c>
      <c r="IF25" s="3" t="str">
        <f t="shared" ca="1" si="8"/>
        <v xml:space="preserve"> </v>
      </c>
      <c r="IG25" s="3">
        <f t="shared" ca="1" si="9"/>
        <v>0</v>
      </c>
      <c r="IH25" s="3" t="str">
        <f t="shared" ca="1" si="10"/>
        <v/>
      </c>
      <c r="II25" s="3" t="str">
        <f t="shared" ca="1" si="4"/>
        <v/>
      </c>
      <c r="IJ25" s="3" t="str">
        <f t="shared" ca="1" si="11"/>
        <v/>
      </c>
      <c r="IR25" s="5" t="s">
        <v>10</v>
      </c>
      <c r="IS25" s="5">
        <f t="shared" ca="1" si="28"/>
        <v>68</v>
      </c>
      <c r="IT25" s="5">
        <f t="shared" ca="1" si="29"/>
        <v>69</v>
      </c>
      <c r="IU25" s="5" t="str">
        <f t="shared" ca="1" si="25"/>
        <v xml:space="preserve">CT CBP Override Risk Filter (Units) </v>
      </c>
    </row>
    <row r="26" spans="2:256">
      <c r="B26" s="23"/>
      <c r="C26" s="23"/>
      <c r="D26" s="23" t="s">
        <v>101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IB26" s="3">
        <f t="shared" si="14"/>
        <v>26</v>
      </c>
      <c r="IC26" s="3" t="str">
        <f t="shared" si="6"/>
        <v>Z</v>
      </c>
      <c r="ID26" s="3" t="str">
        <f t="shared" ca="1" si="3"/>
        <v xml:space="preserve"> </v>
      </c>
      <c r="IE26" s="3">
        <f t="shared" ca="1" si="7"/>
        <v>60</v>
      </c>
      <c r="IF26" s="3" t="str">
        <f t="shared" ca="1" si="8"/>
        <v xml:space="preserve"> </v>
      </c>
      <c r="IG26" s="3">
        <f t="shared" ca="1" si="9"/>
        <v>0</v>
      </c>
      <c r="IH26" s="3" t="str">
        <f t="shared" ca="1" si="10"/>
        <v/>
      </c>
      <c r="II26" s="3" t="str">
        <f t="shared" ref="II26:II62" ca="1" si="30">IF(ISERROR(VLOOKUP(ROW()-ROW($IH$2),$IG$3:$IH$62,2,FALSE)),"",VLOOKUP(ROW()-ROW($IH$2),$IG$3:$IH$62,2,FALSE))</f>
        <v/>
      </c>
      <c r="IJ26" s="3" t="str">
        <f t="shared" ref="IJ26:IJ62" ca="1" si="31">IF(ISERROR(VLOOKUP(ROW()-ROW($IF$2),$IE$3:$IF$62,2,FALSE)),"",VLOOKUP(ROW()-ROW($IF$2),$IE$3:$IF$62,2,FALSE))</f>
        <v/>
      </c>
      <c r="IR26" s="5" t="s">
        <v>11</v>
      </c>
      <c r="IS26" s="5" t="str">
        <f t="shared" ca="1" si="28"/>
        <v/>
      </c>
      <c r="IT26" s="5" t="str">
        <f t="shared" ca="1" si="29"/>
        <v/>
      </c>
      <c r="IU26" s="5" t="str">
        <f t="shared" ca="1" si="25"/>
        <v xml:space="preserve">Attached Rate (Units) </v>
      </c>
    </row>
    <row r="27" spans="2:256">
      <c r="B27" s="23"/>
      <c r="C27" s="23" t="s">
        <v>368</v>
      </c>
      <c r="D27" s="23" t="s">
        <v>412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IB27" s="3">
        <f t="shared" si="14"/>
        <v>27</v>
      </c>
      <c r="IC27" s="3" t="str">
        <f t="shared" si="6"/>
        <v>AA</v>
      </c>
      <c r="ID27" s="3" t="str">
        <f t="shared" ca="1" si="3"/>
        <v xml:space="preserve"> </v>
      </c>
      <c r="IE27" s="3">
        <f t="shared" ca="1" si="7"/>
        <v>60</v>
      </c>
      <c r="IF27" s="3" t="str">
        <f t="shared" ca="1" si="8"/>
        <v xml:space="preserve"> </v>
      </c>
      <c r="IG27" s="3">
        <f t="shared" ca="1" si="9"/>
        <v>0</v>
      </c>
      <c r="IH27" s="3" t="str">
        <f t="shared" ca="1" si="10"/>
        <v/>
      </c>
      <c r="II27" s="3" t="str">
        <f t="shared" ca="1" si="30"/>
        <v/>
      </c>
      <c r="IJ27" s="3" t="str">
        <f t="shared" ca="1" si="31"/>
        <v/>
      </c>
      <c r="IR27" s="5" t="s">
        <v>12</v>
      </c>
      <c r="IS27" s="5" t="str">
        <f t="shared" ca="1" si="28"/>
        <v/>
      </c>
      <c r="IT27" s="5" t="str">
        <f t="shared" ca="1" si="29"/>
        <v/>
      </c>
      <c r="IU27" s="5" t="str">
        <f t="shared" ca="1" si="25"/>
        <v xml:space="preserve">Configuration Based Plan (Units) </v>
      </c>
    </row>
    <row r="28" spans="2:256">
      <c r="B28" s="23"/>
      <c r="C28" s="23"/>
      <c r="D28" s="32" t="s">
        <v>414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IB28" s="3">
        <f t="shared" si="14"/>
        <v>28</v>
      </c>
      <c r="IC28" s="3" t="str">
        <f t="shared" si="6"/>
        <v>AB</v>
      </c>
      <c r="ID28" s="3" t="str">
        <f t="shared" ca="1" si="3"/>
        <v xml:space="preserve"> </v>
      </c>
      <c r="IE28" s="3">
        <f t="shared" ca="1" si="7"/>
        <v>60</v>
      </c>
      <c r="IF28" s="3" t="str">
        <f t="shared" ca="1" si="8"/>
        <v xml:space="preserve"> </v>
      </c>
      <c r="IG28" s="3">
        <f t="shared" ca="1" si="9"/>
        <v>0</v>
      </c>
      <c r="IH28" s="3" t="str">
        <f t="shared" ca="1" si="10"/>
        <v/>
      </c>
      <c r="II28" s="3" t="str">
        <f t="shared" ca="1" si="30"/>
        <v/>
      </c>
      <c r="IJ28" s="3" t="str">
        <f t="shared" ca="1" si="31"/>
        <v/>
      </c>
      <c r="IR28" s="5" t="s">
        <v>57</v>
      </c>
      <c r="IS28" s="5" t="str">
        <f t="shared" ca="1" si="28"/>
        <v/>
      </c>
      <c r="IT28" s="5" t="str">
        <f t="shared" ca="1" si="29"/>
        <v/>
      </c>
      <c r="IU28" s="5" t="str">
        <f t="shared" ca="1" si="25"/>
        <v xml:space="preserve">CT CBP Override Risk Filter (Units) </v>
      </c>
    </row>
    <row r="29" spans="2:256">
      <c r="B29" s="23"/>
      <c r="C29" s="23"/>
      <c r="D29" s="23" t="s">
        <v>101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IB29" s="3">
        <f t="shared" si="14"/>
        <v>29</v>
      </c>
      <c r="IC29" s="3" t="str">
        <f t="shared" si="6"/>
        <v>AC</v>
      </c>
      <c r="ID29" s="3" t="str">
        <f t="shared" ca="1" si="3"/>
        <v xml:space="preserve"> </v>
      </c>
      <c r="IE29" s="3">
        <f t="shared" ca="1" si="7"/>
        <v>60</v>
      </c>
      <c r="IF29" s="3" t="str">
        <f t="shared" ca="1" si="8"/>
        <v xml:space="preserve"> </v>
      </c>
      <c r="IG29" s="3">
        <f t="shared" ca="1" si="9"/>
        <v>0</v>
      </c>
      <c r="IH29" s="3" t="str">
        <f t="shared" ca="1" si="10"/>
        <v/>
      </c>
      <c r="II29" s="3" t="str">
        <f t="shared" ca="1" si="30"/>
        <v/>
      </c>
      <c r="IJ29" s="3" t="str">
        <f t="shared" ca="1" si="31"/>
        <v/>
      </c>
      <c r="IR29" s="5" t="s">
        <v>13</v>
      </c>
      <c r="IS29" s="5" t="str">
        <f t="shared" ca="1" si="28"/>
        <v/>
      </c>
      <c r="IT29" s="5" t="str">
        <f t="shared" ca="1" si="29"/>
        <v/>
      </c>
      <c r="IU29" s="5" t="str">
        <f t="shared" ca="1" si="25"/>
        <v xml:space="preserve">Attached Rate (Units) </v>
      </c>
    </row>
    <row r="30" spans="2:256">
      <c r="B30" s="23"/>
      <c r="C30" s="23" t="s">
        <v>372</v>
      </c>
      <c r="D30" s="23" t="s">
        <v>412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IB30" s="3">
        <f t="shared" si="14"/>
        <v>30</v>
      </c>
      <c r="IC30" s="3" t="str">
        <f t="shared" si="6"/>
        <v>AD</v>
      </c>
      <c r="ID30" s="3" t="str">
        <f t="shared" ca="1" si="3"/>
        <v xml:space="preserve"> </v>
      </c>
      <c r="IE30" s="3">
        <f t="shared" ca="1" si="7"/>
        <v>60</v>
      </c>
      <c r="IF30" s="3" t="str">
        <f t="shared" ca="1" si="8"/>
        <v xml:space="preserve"> </v>
      </c>
      <c r="IG30" s="3">
        <f t="shared" ca="1" si="9"/>
        <v>0</v>
      </c>
      <c r="IH30" s="3" t="str">
        <f t="shared" ca="1" si="10"/>
        <v/>
      </c>
      <c r="II30" s="3" t="str">
        <f t="shared" ca="1" si="30"/>
        <v/>
      </c>
      <c r="IJ30" s="3" t="str">
        <f t="shared" ca="1" si="31"/>
        <v/>
      </c>
      <c r="IR30" s="5" t="s">
        <v>14</v>
      </c>
      <c r="IS30" s="5" t="str">
        <f t="shared" ca="1" si="28"/>
        <v/>
      </c>
      <c r="IT30" s="5" t="str">
        <f t="shared" ca="1" si="29"/>
        <v/>
      </c>
      <c r="IU30" s="5" t="str">
        <f t="shared" ca="1" si="25"/>
        <v xml:space="preserve">Configuration Based Plan (Units) </v>
      </c>
    </row>
    <row r="31" spans="2:256">
      <c r="B31" s="23"/>
      <c r="C31" s="23"/>
      <c r="D31" s="32" t="s">
        <v>414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IB31" s="3">
        <f t="shared" si="14"/>
        <v>31</v>
      </c>
      <c r="IC31" s="3" t="str">
        <f t="shared" si="6"/>
        <v>AE</v>
      </c>
      <c r="ID31" s="3" t="str">
        <f t="shared" ca="1" si="3"/>
        <v xml:space="preserve"> </v>
      </c>
      <c r="IE31" s="3">
        <f t="shared" ca="1" si="7"/>
        <v>60</v>
      </c>
      <c r="IF31" s="3" t="str">
        <f t="shared" ca="1" si="8"/>
        <v xml:space="preserve"> </v>
      </c>
      <c r="IG31" s="3">
        <f t="shared" ca="1" si="9"/>
        <v>0</v>
      </c>
      <c r="IH31" s="3" t="str">
        <f t="shared" ca="1" si="10"/>
        <v/>
      </c>
      <c r="II31" s="3" t="str">
        <f t="shared" ca="1" si="30"/>
        <v/>
      </c>
      <c r="IJ31" s="3" t="str">
        <f t="shared" ca="1" si="31"/>
        <v/>
      </c>
      <c r="IR31" s="5" t="s">
        <v>15</v>
      </c>
      <c r="IS31" s="5" t="str">
        <f t="shared" ca="1" si="28"/>
        <v/>
      </c>
      <c r="IT31" s="5" t="str">
        <f t="shared" ca="1" si="29"/>
        <v/>
      </c>
      <c r="IU31" s="5" t="str">
        <f t="shared" ca="1" si="25"/>
        <v xml:space="preserve">CT CBP Override Risk Filter (Units) </v>
      </c>
    </row>
    <row r="32" spans="2:256">
      <c r="B32" s="23"/>
      <c r="C32" s="23"/>
      <c r="D32" s="23" t="s">
        <v>101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IB32" s="3">
        <f t="shared" si="14"/>
        <v>32</v>
      </c>
      <c r="IC32" s="3" t="str">
        <f t="shared" si="6"/>
        <v>AF</v>
      </c>
      <c r="ID32" s="3" t="str">
        <f t="shared" ca="1" si="3"/>
        <v xml:space="preserve"> </v>
      </c>
      <c r="IE32" s="3">
        <f t="shared" ca="1" si="7"/>
        <v>60</v>
      </c>
      <c r="IF32" s="3" t="str">
        <f t="shared" ca="1" si="8"/>
        <v xml:space="preserve"> </v>
      </c>
      <c r="IG32" s="3">
        <f t="shared" ca="1" si="9"/>
        <v>0</v>
      </c>
      <c r="IH32" s="3" t="str">
        <f t="shared" ca="1" si="10"/>
        <v/>
      </c>
      <c r="II32" s="3" t="str">
        <f t="shared" ca="1" si="30"/>
        <v/>
      </c>
      <c r="IJ32" s="3" t="str">
        <f t="shared" ca="1" si="31"/>
        <v/>
      </c>
      <c r="IR32" s="5" t="s">
        <v>16</v>
      </c>
      <c r="IS32" s="5" t="str">
        <f t="shared" ca="1" si="28"/>
        <v/>
      </c>
      <c r="IT32" s="5" t="str">
        <f t="shared" ca="1" si="29"/>
        <v/>
      </c>
      <c r="IU32" s="5" t="str">
        <f t="shared" ca="1" si="25"/>
        <v xml:space="preserve">Attached Rate (Units) </v>
      </c>
    </row>
    <row r="33" spans="2:255">
      <c r="B33" s="23"/>
      <c r="C33" s="23" t="s">
        <v>364</v>
      </c>
      <c r="D33" s="23" t="s">
        <v>412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IB33" s="3">
        <f t="shared" si="14"/>
        <v>33</v>
      </c>
      <c r="IC33" s="3" t="str">
        <f t="shared" si="6"/>
        <v>AG</v>
      </c>
      <c r="ID33" s="3" t="str">
        <f t="shared" ca="1" si="3"/>
        <v xml:space="preserve"> </v>
      </c>
      <c r="IE33" s="3">
        <f t="shared" ca="1" si="7"/>
        <v>60</v>
      </c>
      <c r="IF33" s="3" t="str">
        <f t="shared" ca="1" si="8"/>
        <v xml:space="preserve"> </v>
      </c>
      <c r="IG33" s="3">
        <f t="shared" ca="1" si="9"/>
        <v>0</v>
      </c>
      <c r="IH33" s="3" t="str">
        <f t="shared" ca="1" si="10"/>
        <v/>
      </c>
      <c r="II33" s="3" t="str">
        <f t="shared" ca="1" si="30"/>
        <v/>
      </c>
      <c r="IJ33" s="3" t="str">
        <f t="shared" ca="1" si="31"/>
        <v/>
      </c>
      <c r="IR33" s="5" t="s">
        <v>58</v>
      </c>
      <c r="IS33" s="5" t="str">
        <f t="shared" ca="1" si="28"/>
        <v/>
      </c>
      <c r="IT33" s="5" t="str">
        <f t="shared" ca="1" si="29"/>
        <v/>
      </c>
      <c r="IU33" s="5" t="str">
        <f t="shared" ca="1" si="25"/>
        <v xml:space="preserve">Configuration Based Plan (Units) </v>
      </c>
    </row>
    <row r="34" spans="2:255">
      <c r="B34" s="23"/>
      <c r="C34" s="23"/>
      <c r="D34" s="32" t="s">
        <v>414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IB34" s="3">
        <f t="shared" si="14"/>
        <v>34</v>
      </c>
      <c r="IC34" s="3" t="str">
        <f t="shared" si="6"/>
        <v>AH</v>
      </c>
      <c r="ID34" s="3" t="str">
        <f t="shared" ca="1" si="3"/>
        <v xml:space="preserve"> </v>
      </c>
      <c r="IE34" s="3">
        <f t="shared" ca="1" si="7"/>
        <v>60</v>
      </c>
      <c r="IF34" s="3" t="str">
        <f t="shared" ca="1" si="8"/>
        <v xml:space="preserve"> </v>
      </c>
      <c r="IG34" s="3">
        <f t="shared" ca="1" si="9"/>
        <v>0</v>
      </c>
      <c r="IH34" s="3" t="str">
        <f t="shared" ca="1" si="10"/>
        <v/>
      </c>
      <c r="II34" s="3" t="str">
        <f t="shared" ca="1" si="30"/>
        <v/>
      </c>
      <c r="IJ34" s="3" t="str">
        <f t="shared" ca="1" si="31"/>
        <v/>
      </c>
      <c r="IU34" s="5" t="str">
        <f t="shared" ca="1" si="25"/>
        <v xml:space="preserve">CT CBP Override Risk Filter (Units) </v>
      </c>
    </row>
    <row r="35" spans="2:255">
      <c r="B35" s="23"/>
      <c r="C35" s="23"/>
      <c r="D35" s="23" t="s">
        <v>101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IB35" s="3">
        <f t="shared" si="14"/>
        <v>35</v>
      </c>
      <c r="IC35" s="3" t="str">
        <f t="shared" si="6"/>
        <v>AI</v>
      </c>
      <c r="ID35" s="3" t="str">
        <f t="shared" ca="1" si="3"/>
        <v xml:space="preserve"> </v>
      </c>
      <c r="IE35" s="3">
        <f t="shared" ca="1" si="7"/>
        <v>60</v>
      </c>
      <c r="IF35" s="3" t="str">
        <f t="shared" ca="1" si="8"/>
        <v xml:space="preserve"> </v>
      </c>
      <c r="IG35" s="3">
        <f t="shared" ca="1" si="9"/>
        <v>0</v>
      </c>
      <c r="IH35" s="3" t="str">
        <f t="shared" ca="1" si="10"/>
        <v/>
      </c>
      <c r="II35" s="3" t="str">
        <f t="shared" ca="1" si="30"/>
        <v/>
      </c>
      <c r="IJ35" s="3" t="str">
        <f t="shared" ca="1" si="31"/>
        <v/>
      </c>
      <c r="IU35" s="5" t="str">
        <f t="shared" ca="1" si="25"/>
        <v xml:space="preserve">Attached Rate (Units) </v>
      </c>
    </row>
    <row r="36" spans="2:255">
      <c r="B36" s="23"/>
      <c r="C36" s="23" t="s">
        <v>370</v>
      </c>
      <c r="D36" s="23" t="s">
        <v>412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IB36" s="3">
        <f t="shared" si="14"/>
        <v>36</v>
      </c>
      <c r="IC36" s="3" t="str">
        <f t="shared" si="6"/>
        <v>AJ</v>
      </c>
      <c r="ID36" s="3" t="str">
        <f t="shared" ca="1" si="3"/>
        <v xml:space="preserve"> </v>
      </c>
      <c r="IE36" s="3">
        <f t="shared" ca="1" si="7"/>
        <v>60</v>
      </c>
      <c r="IF36" s="3" t="str">
        <f t="shared" ca="1" si="8"/>
        <v xml:space="preserve"> </v>
      </c>
      <c r="IG36" s="3">
        <f t="shared" ca="1" si="9"/>
        <v>0</v>
      </c>
      <c r="IH36" s="3" t="str">
        <f t="shared" ca="1" si="10"/>
        <v/>
      </c>
      <c r="II36" s="3" t="str">
        <f t="shared" ca="1" si="30"/>
        <v/>
      </c>
      <c r="IJ36" s="3" t="str">
        <f t="shared" ca="1" si="31"/>
        <v/>
      </c>
      <c r="IQ36" s="5">
        <f>65</f>
        <v>65</v>
      </c>
      <c r="IR36" s="5" t="s">
        <v>54</v>
      </c>
      <c r="IS36" s="5">
        <v>65</v>
      </c>
      <c r="IU36" s="5" t="str">
        <f t="shared" ca="1" si="25"/>
        <v xml:space="preserve">Configuration Based Plan (Units) </v>
      </c>
    </row>
    <row r="37" spans="2:255">
      <c r="B37" s="23"/>
      <c r="C37" s="23"/>
      <c r="D37" s="32" t="s">
        <v>414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IB37" s="3">
        <f t="shared" si="14"/>
        <v>37</v>
      </c>
      <c r="IC37" s="3" t="str">
        <f t="shared" si="6"/>
        <v>AK</v>
      </c>
      <c r="ID37" s="3" t="str">
        <f t="shared" ca="1" si="3"/>
        <v xml:space="preserve"> </v>
      </c>
      <c r="IE37" s="3">
        <f t="shared" ca="1" si="7"/>
        <v>60</v>
      </c>
      <c r="IF37" s="3" t="str">
        <f t="shared" ca="1" si="8"/>
        <v xml:space="preserve"> </v>
      </c>
      <c r="IG37" s="3">
        <f t="shared" ca="1" si="9"/>
        <v>0</v>
      </c>
      <c r="IH37" s="3" t="str">
        <f t="shared" ca="1" si="10"/>
        <v/>
      </c>
      <c r="II37" s="3" t="str">
        <f t="shared" ca="1" si="30"/>
        <v/>
      </c>
      <c r="IJ37" s="3" t="str">
        <f t="shared" ca="1" si="31"/>
        <v/>
      </c>
      <c r="IQ37" s="5">
        <f>IQ36+1</f>
        <v>66</v>
      </c>
      <c r="IR37" s="5" t="s">
        <v>56</v>
      </c>
      <c r="IS37" s="5">
        <v>66</v>
      </c>
      <c r="IU37" s="5" t="str">
        <f t="shared" ca="1" si="25"/>
        <v xml:space="preserve">CT CBP Override Risk Filter (Units) </v>
      </c>
    </row>
    <row r="38" spans="2:255">
      <c r="B38" s="23"/>
      <c r="C38" s="23"/>
      <c r="D38" s="23" t="s">
        <v>101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IB38" s="3">
        <f t="shared" si="14"/>
        <v>38</v>
      </c>
      <c r="IC38" s="3" t="str">
        <f t="shared" si="6"/>
        <v>AL</v>
      </c>
      <c r="ID38" s="3" t="str">
        <f t="shared" ca="1" si="3"/>
        <v xml:space="preserve"> </v>
      </c>
      <c r="IE38" s="3">
        <f t="shared" ca="1" si="7"/>
        <v>60</v>
      </c>
      <c r="IF38" s="3" t="str">
        <f t="shared" ca="1" si="8"/>
        <v xml:space="preserve"> </v>
      </c>
      <c r="IG38" s="3">
        <f t="shared" ca="1" si="9"/>
        <v>0</v>
      </c>
      <c r="IH38" s="3" t="str">
        <f t="shared" ca="1" si="10"/>
        <v/>
      </c>
      <c r="II38" s="3" t="str">
        <f t="shared" ca="1" si="30"/>
        <v/>
      </c>
      <c r="IJ38" s="3" t="str">
        <f t="shared" ca="1" si="31"/>
        <v/>
      </c>
      <c r="IQ38" s="5">
        <f t="shared" ref="IQ38:IQ87" si="32">IQ37+1</f>
        <v>67</v>
      </c>
      <c r="IR38" s="5" t="s">
        <v>9</v>
      </c>
      <c r="IS38" s="5">
        <v>67</v>
      </c>
      <c r="IU38" s="5" t="str">
        <f t="shared" ca="1" si="25"/>
        <v xml:space="preserve">Attached Rate (Units) </v>
      </c>
    </row>
    <row r="39" spans="2:255">
      <c r="B39" s="23" t="s">
        <v>375</v>
      </c>
      <c r="C39" s="23" t="s">
        <v>368</v>
      </c>
      <c r="D39" s="23" t="s">
        <v>412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IB39" s="3">
        <f t="shared" si="14"/>
        <v>39</v>
      </c>
      <c r="IC39" s="3" t="str">
        <f t="shared" si="6"/>
        <v>AM</v>
      </c>
      <c r="ID39" s="3" t="str">
        <f t="shared" ca="1" si="3"/>
        <v xml:space="preserve"> </v>
      </c>
      <c r="IE39" s="3">
        <f t="shared" ca="1" si="7"/>
        <v>60</v>
      </c>
      <c r="IF39" s="3" t="str">
        <f t="shared" ca="1" si="8"/>
        <v xml:space="preserve"> </v>
      </c>
      <c r="IG39" s="3">
        <f t="shared" ca="1" si="9"/>
        <v>0</v>
      </c>
      <c r="IH39" s="3" t="str">
        <f t="shared" ca="1" si="10"/>
        <v/>
      </c>
      <c r="II39" s="3" t="str">
        <f t="shared" ca="1" si="30"/>
        <v/>
      </c>
      <c r="IJ39" s="3" t="str">
        <f t="shared" ca="1" si="31"/>
        <v/>
      </c>
      <c r="IQ39" s="5">
        <f>IQ38+1</f>
        <v>68</v>
      </c>
      <c r="IR39" s="5" t="s">
        <v>10</v>
      </c>
      <c r="IS39" s="5">
        <v>68</v>
      </c>
      <c r="IU39" s="5" t="str">
        <f t="shared" ca="1" si="25"/>
        <v xml:space="preserve">Configuration Based Plan (Units) </v>
      </c>
    </row>
    <row r="40" spans="2:255">
      <c r="B40" s="23"/>
      <c r="C40" s="23"/>
      <c r="D40" s="32" t="s">
        <v>414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IB40" s="3">
        <f t="shared" si="14"/>
        <v>40</v>
      </c>
      <c r="IC40" s="3" t="str">
        <f t="shared" si="6"/>
        <v>AN</v>
      </c>
      <c r="ID40" s="3" t="str">
        <f t="shared" ca="1" si="3"/>
        <v xml:space="preserve"> </v>
      </c>
      <c r="IE40" s="3">
        <f t="shared" ca="1" si="7"/>
        <v>60</v>
      </c>
      <c r="IF40" s="3" t="str">
        <f t="shared" ca="1" si="8"/>
        <v xml:space="preserve"> </v>
      </c>
      <c r="IG40" s="3">
        <f t="shared" ca="1" si="9"/>
        <v>0</v>
      </c>
      <c r="IH40" s="3" t="str">
        <f t="shared" ca="1" si="10"/>
        <v/>
      </c>
      <c r="II40" s="3" t="str">
        <f t="shared" ca="1" si="30"/>
        <v/>
      </c>
      <c r="IJ40" s="3" t="str">
        <f t="shared" ca="1" si="31"/>
        <v/>
      </c>
      <c r="IQ40" s="5">
        <f t="shared" si="32"/>
        <v>69</v>
      </c>
      <c r="IR40" s="5" t="s">
        <v>11</v>
      </c>
      <c r="IS40" s="5">
        <v>69</v>
      </c>
      <c r="IU40" s="5" t="str">
        <f t="shared" ca="1" si="25"/>
        <v xml:space="preserve">CT CBP Override Risk Filter (Units) </v>
      </c>
    </row>
    <row r="41" spans="2:255">
      <c r="B41" s="23"/>
      <c r="C41" s="23"/>
      <c r="D41" s="23" t="s">
        <v>101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IB41" s="3">
        <f t="shared" si="14"/>
        <v>41</v>
      </c>
      <c r="IC41" s="3" t="str">
        <f t="shared" si="6"/>
        <v>AO</v>
      </c>
      <c r="ID41" s="3" t="str">
        <f t="shared" ca="1" si="3"/>
        <v xml:space="preserve"> </v>
      </c>
      <c r="IE41" s="3">
        <f t="shared" ca="1" si="7"/>
        <v>60</v>
      </c>
      <c r="IF41" s="3" t="str">
        <f t="shared" ca="1" si="8"/>
        <v xml:space="preserve"> </v>
      </c>
      <c r="IG41" s="3">
        <f t="shared" ca="1" si="9"/>
        <v>0</v>
      </c>
      <c r="IH41" s="3" t="str">
        <f t="shared" ca="1" si="10"/>
        <v/>
      </c>
      <c r="II41" s="3" t="str">
        <f t="shared" ca="1" si="30"/>
        <v/>
      </c>
      <c r="IJ41" s="3" t="str">
        <f t="shared" ca="1" si="31"/>
        <v/>
      </c>
      <c r="IQ41" s="5">
        <f t="shared" si="32"/>
        <v>70</v>
      </c>
      <c r="IR41" s="5" t="s">
        <v>12</v>
      </c>
      <c r="IS41" s="5">
        <v>70</v>
      </c>
      <c r="IU41" s="5" t="str">
        <f t="shared" ca="1" si="25"/>
        <v xml:space="preserve">Attached Rate (Units) </v>
      </c>
    </row>
    <row r="42" spans="2:255">
      <c r="B42" s="23"/>
      <c r="C42" s="23" t="s">
        <v>372</v>
      </c>
      <c r="D42" s="23" t="s">
        <v>412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IB42" s="3">
        <f t="shared" si="14"/>
        <v>42</v>
      </c>
      <c r="IC42" s="3" t="str">
        <f t="shared" si="6"/>
        <v>AP</v>
      </c>
      <c r="ID42" s="3" t="str">
        <f t="shared" ca="1" si="3"/>
        <v xml:space="preserve"> </v>
      </c>
      <c r="IE42" s="3">
        <f t="shared" ca="1" si="7"/>
        <v>60</v>
      </c>
      <c r="IF42" s="3" t="str">
        <f t="shared" ca="1" si="8"/>
        <v xml:space="preserve"> </v>
      </c>
      <c r="IG42" s="3">
        <f t="shared" ca="1" si="9"/>
        <v>0</v>
      </c>
      <c r="IH42" s="3" t="str">
        <f t="shared" ca="1" si="10"/>
        <v/>
      </c>
      <c r="II42" s="3" t="str">
        <f t="shared" ca="1" si="30"/>
        <v/>
      </c>
      <c r="IJ42" s="3" t="str">
        <f t="shared" ca="1" si="31"/>
        <v/>
      </c>
      <c r="IQ42" s="5">
        <f t="shared" si="32"/>
        <v>71</v>
      </c>
      <c r="IR42" s="5" t="s">
        <v>57</v>
      </c>
      <c r="IS42" s="5">
        <v>71</v>
      </c>
      <c r="IU42" s="5" t="str">
        <f t="shared" ca="1" si="25"/>
        <v xml:space="preserve">Configuration Based Plan (Units) </v>
      </c>
    </row>
    <row r="43" spans="2:255">
      <c r="B43" s="23"/>
      <c r="C43" s="23"/>
      <c r="D43" s="32" t="s">
        <v>414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IB43" s="3">
        <f t="shared" si="14"/>
        <v>43</v>
      </c>
      <c r="IC43" s="3" t="str">
        <f t="shared" si="6"/>
        <v>AQ</v>
      </c>
      <c r="ID43" s="3" t="str">
        <f t="shared" ca="1" si="3"/>
        <v xml:space="preserve"> </v>
      </c>
      <c r="IE43" s="3">
        <f t="shared" ca="1" si="7"/>
        <v>60</v>
      </c>
      <c r="IF43" s="3" t="str">
        <f t="shared" ca="1" si="8"/>
        <v xml:space="preserve"> </v>
      </c>
      <c r="IG43" s="3">
        <f t="shared" ca="1" si="9"/>
        <v>0</v>
      </c>
      <c r="IH43" s="3" t="str">
        <f t="shared" ca="1" si="10"/>
        <v/>
      </c>
      <c r="II43" s="3" t="str">
        <f t="shared" ca="1" si="30"/>
        <v/>
      </c>
      <c r="IJ43" s="3" t="str">
        <f t="shared" ca="1" si="31"/>
        <v/>
      </c>
      <c r="IQ43" s="5">
        <f t="shared" si="32"/>
        <v>72</v>
      </c>
      <c r="IR43" s="5" t="s">
        <v>13</v>
      </c>
      <c r="IS43" s="5">
        <v>72</v>
      </c>
      <c r="IU43" s="5" t="str">
        <f t="shared" ca="1" si="25"/>
        <v xml:space="preserve">CT CBP Override Risk Filter (Units) </v>
      </c>
    </row>
    <row r="44" spans="2:255">
      <c r="B44" s="23"/>
      <c r="C44" s="23"/>
      <c r="D44" s="23" t="s">
        <v>101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IB44" s="3">
        <f t="shared" si="14"/>
        <v>44</v>
      </c>
      <c r="IC44" s="3" t="str">
        <f t="shared" si="6"/>
        <v>AR</v>
      </c>
      <c r="ID44" s="3" t="str">
        <f t="shared" ca="1" si="3"/>
        <v xml:space="preserve"> </v>
      </c>
      <c r="IE44" s="3">
        <f t="shared" ca="1" si="7"/>
        <v>60</v>
      </c>
      <c r="IF44" s="3" t="str">
        <f t="shared" ca="1" si="8"/>
        <v xml:space="preserve"> </v>
      </c>
      <c r="IG44" s="3">
        <f t="shared" ca="1" si="9"/>
        <v>0</v>
      </c>
      <c r="IH44" s="3" t="str">
        <f t="shared" ca="1" si="10"/>
        <v/>
      </c>
      <c r="II44" s="3" t="str">
        <f t="shared" ca="1" si="30"/>
        <v/>
      </c>
      <c r="IJ44" s="3" t="str">
        <f t="shared" ca="1" si="31"/>
        <v/>
      </c>
      <c r="IQ44" s="5">
        <f t="shared" si="32"/>
        <v>73</v>
      </c>
      <c r="IR44" s="5" t="s">
        <v>14</v>
      </c>
      <c r="IS44" s="5">
        <v>73</v>
      </c>
      <c r="IU44" s="5" t="str">
        <f t="shared" ca="1" si="25"/>
        <v xml:space="preserve">Attached Rate (Units) </v>
      </c>
    </row>
    <row r="45" spans="2:255">
      <c r="B45" s="23"/>
      <c r="C45" s="23" t="s">
        <v>377</v>
      </c>
      <c r="D45" s="23" t="s">
        <v>412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/>
      <c r="T45"/>
      <c r="IB45" s="3">
        <f t="shared" si="14"/>
        <v>45</v>
      </c>
      <c r="IC45" s="3" t="str">
        <f t="shared" si="6"/>
        <v>AS</v>
      </c>
      <c r="ID45" s="3" t="str">
        <f t="shared" ca="1" si="3"/>
        <v xml:space="preserve"> </v>
      </c>
      <c r="IE45" s="3">
        <f t="shared" ca="1" si="7"/>
        <v>60</v>
      </c>
      <c r="IF45" s="3" t="str">
        <f t="shared" ca="1" si="8"/>
        <v xml:space="preserve"> </v>
      </c>
      <c r="IG45" s="3">
        <f t="shared" ca="1" si="9"/>
        <v>0</v>
      </c>
      <c r="IH45" s="3" t="str">
        <f t="shared" ca="1" si="10"/>
        <v/>
      </c>
      <c r="II45" s="3" t="str">
        <f t="shared" ca="1" si="30"/>
        <v/>
      </c>
      <c r="IJ45" s="3" t="str">
        <f t="shared" ca="1" si="31"/>
        <v/>
      </c>
      <c r="IQ45" s="5">
        <f t="shared" si="32"/>
        <v>74</v>
      </c>
      <c r="IR45" s="5" t="s">
        <v>15</v>
      </c>
      <c r="IS45" s="5">
        <v>74</v>
      </c>
      <c r="IU45" s="5" t="str">
        <f t="shared" ca="1" si="25"/>
        <v xml:space="preserve">Configuration Based Plan (Units) </v>
      </c>
    </row>
    <row r="46" spans="2:255">
      <c r="B46" s="23"/>
      <c r="C46" s="23"/>
      <c r="D46" s="32" t="s">
        <v>414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/>
      <c r="T46"/>
      <c r="IB46" s="3">
        <f t="shared" si="14"/>
        <v>46</v>
      </c>
      <c r="IC46" s="3" t="str">
        <f t="shared" si="6"/>
        <v>AT</v>
      </c>
      <c r="ID46" s="3" t="str">
        <f t="shared" ca="1" si="3"/>
        <v xml:space="preserve"> </v>
      </c>
      <c r="IE46" s="3">
        <f t="shared" ca="1" si="7"/>
        <v>60</v>
      </c>
      <c r="IF46" s="3" t="str">
        <f t="shared" ca="1" si="8"/>
        <v xml:space="preserve"> </v>
      </c>
      <c r="IG46" s="3">
        <f t="shared" ca="1" si="9"/>
        <v>0</v>
      </c>
      <c r="IH46" s="3" t="str">
        <f t="shared" ca="1" si="10"/>
        <v/>
      </c>
      <c r="II46" s="3" t="str">
        <f t="shared" ca="1" si="30"/>
        <v/>
      </c>
      <c r="IJ46" s="3" t="str">
        <f t="shared" ca="1" si="31"/>
        <v/>
      </c>
      <c r="IQ46" s="5">
        <f t="shared" si="32"/>
        <v>75</v>
      </c>
      <c r="IR46" s="5" t="s">
        <v>16</v>
      </c>
      <c r="IS46" s="5">
        <v>75</v>
      </c>
      <c r="IU46" s="5" t="str">
        <f t="shared" ca="1" si="25"/>
        <v xml:space="preserve">CT CBP Override Risk Filter (Units) </v>
      </c>
    </row>
    <row r="47" spans="2:255">
      <c r="B47" s="23"/>
      <c r="C47" s="23"/>
      <c r="D47" s="23" t="s">
        <v>101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/>
      <c r="T47"/>
      <c r="IB47" s="3">
        <f t="shared" si="14"/>
        <v>47</v>
      </c>
      <c r="IC47" s="3" t="str">
        <f t="shared" si="6"/>
        <v>AU</v>
      </c>
      <c r="ID47" s="3" t="str">
        <f t="shared" ca="1" si="3"/>
        <v xml:space="preserve"> </v>
      </c>
      <c r="IE47" s="3">
        <f t="shared" ca="1" si="7"/>
        <v>60</v>
      </c>
      <c r="IF47" s="3" t="str">
        <f t="shared" ca="1" si="8"/>
        <v xml:space="preserve"> </v>
      </c>
      <c r="IG47" s="3">
        <f t="shared" ca="1" si="9"/>
        <v>0</v>
      </c>
      <c r="IH47" s="3" t="str">
        <f t="shared" ca="1" si="10"/>
        <v/>
      </c>
      <c r="II47" s="3" t="str">
        <f t="shared" ca="1" si="30"/>
        <v/>
      </c>
      <c r="IJ47" s="3" t="str">
        <f t="shared" ca="1" si="31"/>
        <v/>
      </c>
      <c r="IQ47" s="5">
        <f t="shared" si="32"/>
        <v>76</v>
      </c>
      <c r="IR47" s="5" t="s">
        <v>58</v>
      </c>
      <c r="IS47" s="5">
        <v>76</v>
      </c>
      <c r="IU47" s="5" t="str">
        <f t="shared" ca="1" si="25"/>
        <v xml:space="preserve">Attached Rate (Units) </v>
      </c>
    </row>
    <row r="48" spans="2:255">
      <c r="B48" s="23"/>
      <c r="C48" s="23" t="s">
        <v>370</v>
      </c>
      <c r="D48" s="23" t="s">
        <v>412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/>
      <c r="T48"/>
      <c r="IB48" s="3">
        <f t="shared" si="14"/>
        <v>48</v>
      </c>
      <c r="IC48" s="3" t="str">
        <f t="shared" si="6"/>
        <v>AV</v>
      </c>
      <c r="ID48" s="3" t="str">
        <f t="shared" ca="1" si="3"/>
        <v xml:space="preserve"> </v>
      </c>
      <c r="IE48" s="3">
        <f t="shared" ca="1" si="7"/>
        <v>60</v>
      </c>
      <c r="IF48" s="3" t="str">
        <f t="shared" ca="1" si="8"/>
        <v xml:space="preserve"> </v>
      </c>
      <c r="IG48" s="3">
        <f t="shared" ca="1" si="9"/>
        <v>0</v>
      </c>
      <c r="IH48" s="3" t="str">
        <f t="shared" ca="1" si="10"/>
        <v/>
      </c>
      <c r="II48" s="3" t="str">
        <f t="shared" ca="1" si="30"/>
        <v/>
      </c>
      <c r="IJ48" s="3" t="str">
        <f t="shared" ca="1" si="31"/>
        <v/>
      </c>
      <c r="IQ48" s="5">
        <f t="shared" si="32"/>
        <v>77</v>
      </c>
      <c r="IR48" s="5" t="s">
        <v>59</v>
      </c>
      <c r="IS48" s="5">
        <v>77</v>
      </c>
      <c r="IU48" s="5" t="str">
        <f t="shared" ca="1" si="25"/>
        <v xml:space="preserve">Configuration Based Plan (Units) </v>
      </c>
    </row>
    <row r="49" spans="2:253">
      <c r="B49" s="23"/>
      <c r="C49" s="23"/>
      <c r="D49" s="32" t="s">
        <v>414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/>
      <c r="T49"/>
      <c r="IB49" s="3">
        <f t="shared" si="14"/>
        <v>49</v>
      </c>
      <c r="IC49" s="3" t="str">
        <f t="shared" si="6"/>
        <v>AW</v>
      </c>
      <c r="ID49" s="3" t="str">
        <f t="shared" ca="1" si="3"/>
        <v xml:space="preserve"> </v>
      </c>
      <c r="IE49" s="3">
        <f t="shared" ca="1" si="7"/>
        <v>60</v>
      </c>
      <c r="IF49" s="3" t="str">
        <f t="shared" ca="1" si="8"/>
        <v xml:space="preserve"> </v>
      </c>
      <c r="IG49" s="3">
        <f t="shared" ca="1" si="9"/>
        <v>0</v>
      </c>
      <c r="IH49" s="3" t="str">
        <f t="shared" ca="1" si="10"/>
        <v/>
      </c>
      <c r="II49" s="3" t="str">
        <f t="shared" ca="1" si="30"/>
        <v/>
      </c>
      <c r="IJ49" s="3" t="str">
        <f t="shared" ca="1" si="31"/>
        <v/>
      </c>
      <c r="IQ49" s="5">
        <f t="shared" si="32"/>
        <v>78</v>
      </c>
      <c r="IR49" s="5" t="s">
        <v>17</v>
      </c>
      <c r="IS49" s="5">
        <v>78</v>
      </c>
    </row>
    <row r="50" spans="2:253">
      <c r="B50" s="23"/>
      <c r="C50" s="23"/>
      <c r="D50" s="23" t="s">
        <v>101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/>
      <c r="T50"/>
      <c r="IB50" s="3">
        <f t="shared" si="14"/>
        <v>50</v>
      </c>
      <c r="IC50" s="3" t="str">
        <f t="shared" si="6"/>
        <v>AX</v>
      </c>
      <c r="ID50" s="3" t="str">
        <f t="shared" ca="1" si="3"/>
        <v xml:space="preserve"> </v>
      </c>
      <c r="IE50" s="3">
        <f t="shared" ca="1" si="7"/>
        <v>60</v>
      </c>
      <c r="IF50" s="3" t="str">
        <f t="shared" ca="1" si="8"/>
        <v xml:space="preserve"> </v>
      </c>
      <c r="IG50" s="3">
        <f t="shared" ca="1" si="9"/>
        <v>0</v>
      </c>
      <c r="IH50" s="3" t="str">
        <f t="shared" ca="1" si="10"/>
        <v/>
      </c>
      <c r="II50" s="3" t="str">
        <f t="shared" ca="1" si="30"/>
        <v/>
      </c>
      <c r="IJ50" s="3" t="str">
        <f t="shared" ca="1" si="31"/>
        <v/>
      </c>
      <c r="IQ50" s="5">
        <f t="shared" si="32"/>
        <v>79</v>
      </c>
      <c r="IR50" s="5" t="s">
        <v>18</v>
      </c>
      <c r="IS50" s="5">
        <v>79</v>
      </c>
    </row>
    <row r="51" spans="2:253">
      <c r="B51" s="23" t="s">
        <v>382</v>
      </c>
      <c r="C51" s="23" t="s">
        <v>388</v>
      </c>
      <c r="D51" s="23" t="s">
        <v>412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/>
      <c r="T51"/>
      <c r="IB51" s="3">
        <f t="shared" si="14"/>
        <v>51</v>
      </c>
      <c r="IC51" s="3" t="str">
        <f t="shared" si="6"/>
        <v>AY</v>
      </c>
      <c r="ID51" s="3" t="str">
        <f t="shared" ca="1" si="3"/>
        <v xml:space="preserve"> </v>
      </c>
      <c r="IE51" s="3">
        <f t="shared" ca="1" si="7"/>
        <v>60</v>
      </c>
      <c r="IF51" s="3" t="str">
        <f t="shared" ca="1" si="8"/>
        <v xml:space="preserve"> </v>
      </c>
      <c r="IG51" s="3">
        <f t="shared" ca="1" si="9"/>
        <v>0</v>
      </c>
      <c r="IH51" s="3" t="str">
        <f t="shared" ca="1" si="10"/>
        <v/>
      </c>
      <c r="II51" s="3" t="str">
        <f t="shared" ca="1" si="30"/>
        <v/>
      </c>
      <c r="IJ51" s="3" t="str">
        <f t="shared" ca="1" si="31"/>
        <v/>
      </c>
      <c r="IQ51" s="5">
        <f>IQ50+1</f>
        <v>80</v>
      </c>
      <c r="IR51" s="5" t="s">
        <v>19</v>
      </c>
      <c r="IS51" s="5">
        <v>80</v>
      </c>
    </row>
    <row r="52" spans="2:253">
      <c r="B52" s="23"/>
      <c r="C52" s="23"/>
      <c r="D52" s="32" t="s">
        <v>414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/>
      <c r="T52"/>
      <c r="IB52" s="3">
        <f t="shared" si="14"/>
        <v>52</v>
      </c>
      <c r="IC52" s="3" t="str">
        <f t="shared" si="6"/>
        <v>AZ</v>
      </c>
      <c r="ID52" s="3" t="str">
        <f t="shared" ca="1" si="3"/>
        <v xml:space="preserve"> </v>
      </c>
      <c r="IE52" s="3">
        <f t="shared" ca="1" si="7"/>
        <v>60</v>
      </c>
      <c r="IF52" s="3" t="str">
        <f t="shared" ca="1" si="8"/>
        <v xml:space="preserve"> </v>
      </c>
      <c r="IG52" s="3">
        <f t="shared" ca="1" si="9"/>
        <v>0</v>
      </c>
      <c r="IH52" s="3" t="str">
        <f t="shared" ca="1" si="10"/>
        <v/>
      </c>
      <c r="II52" s="3" t="str">
        <f t="shared" ca="1" si="30"/>
        <v/>
      </c>
      <c r="IJ52" s="3" t="str">
        <f t="shared" ca="1" si="31"/>
        <v/>
      </c>
      <c r="IQ52" s="5">
        <f t="shared" si="32"/>
        <v>81</v>
      </c>
      <c r="IR52" s="5" t="s">
        <v>20</v>
      </c>
      <c r="IS52" s="5">
        <v>81</v>
      </c>
    </row>
    <row r="53" spans="2:253">
      <c r="B53" s="23"/>
      <c r="C53" s="23"/>
      <c r="D53" s="23" t="s">
        <v>101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/>
      <c r="T53"/>
      <c r="IB53" s="3">
        <f t="shared" si="14"/>
        <v>53</v>
      </c>
      <c r="IC53" s="3" t="str">
        <f t="shared" si="6"/>
        <v>BA</v>
      </c>
      <c r="ID53" s="3" t="str">
        <f t="shared" ca="1" si="3"/>
        <v xml:space="preserve"> </v>
      </c>
      <c r="IE53" s="3">
        <f t="shared" ca="1" si="7"/>
        <v>60</v>
      </c>
      <c r="IF53" s="3" t="str">
        <f t="shared" ca="1" si="8"/>
        <v xml:space="preserve"> </v>
      </c>
      <c r="IG53" s="3">
        <f t="shared" ca="1" si="9"/>
        <v>0</v>
      </c>
      <c r="IH53" s="3" t="str">
        <f t="shared" ca="1" si="10"/>
        <v/>
      </c>
      <c r="II53" s="3" t="str">
        <f t="shared" ca="1" si="30"/>
        <v/>
      </c>
      <c r="IJ53" s="3" t="str">
        <f t="shared" ca="1" si="31"/>
        <v/>
      </c>
      <c r="IQ53" s="5">
        <f t="shared" si="32"/>
        <v>82</v>
      </c>
      <c r="IR53" s="5" t="s">
        <v>21</v>
      </c>
      <c r="IS53" s="5">
        <v>82</v>
      </c>
    </row>
    <row r="54" spans="2:253">
      <c r="B54" s="23"/>
      <c r="C54" s="23" t="s">
        <v>386</v>
      </c>
      <c r="D54" s="23" t="s">
        <v>412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/>
      <c r="T54"/>
      <c r="IB54" s="3">
        <f t="shared" si="14"/>
        <v>54</v>
      </c>
      <c r="IC54" s="3" t="str">
        <f t="shared" si="6"/>
        <v>BB</v>
      </c>
      <c r="ID54" s="3" t="str">
        <f t="shared" ca="1" si="3"/>
        <v xml:space="preserve"> </v>
      </c>
      <c r="IE54" s="3">
        <f t="shared" ca="1" si="7"/>
        <v>60</v>
      </c>
      <c r="IF54" s="3" t="str">
        <f t="shared" ca="1" si="8"/>
        <v xml:space="preserve"> </v>
      </c>
      <c r="IG54" s="3">
        <f t="shared" ca="1" si="9"/>
        <v>0</v>
      </c>
      <c r="IH54" s="3" t="str">
        <f t="shared" ca="1" si="10"/>
        <v/>
      </c>
      <c r="II54" s="3" t="str">
        <f t="shared" ca="1" si="30"/>
        <v/>
      </c>
      <c r="IJ54" s="3" t="str">
        <f t="shared" ca="1" si="31"/>
        <v/>
      </c>
      <c r="IQ54" s="5">
        <f t="shared" si="32"/>
        <v>83</v>
      </c>
      <c r="IR54" s="5" t="s">
        <v>22</v>
      </c>
      <c r="IS54" s="5">
        <v>83</v>
      </c>
    </row>
    <row r="55" spans="2:253">
      <c r="B55" s="23"/>
      <c r="C55" s="23"/>
      <c r="D55" s="32" t="s">
        <v>414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/>
      <c r="T55"/>
      <c r="IB55" s="3">
        <f t="shared" si="14"/>
        <v>55</v>
      </c>
      <c r="IC55" s="3" t="str">
        <f t="shared" si="6"/>
        <v>BC</v>
      </c>
      <c r="ID55" s="3" t="str">
        <f t="shared" ca="1" si="3"/>
        <v xml:space="preserve"> </v>
      </c>
      <c r="IE55" s="3">
        <f t="shared" ca="1" si="7"/>
        <v>60</v>
      </c>
      <c r="IF55" s="3" t="str">
        <f t="shared" ca="1" si="8"/>
        <v xml:space="preserve"> </v>
      </c>
      <c r="IG55" s="3">
        <f t="shared" ca="1" si="9"/>
        <v>0</v>
      </c>
      <c r="IH55" s="3" t="str">
        <f t="shared" ca="1" si="10"/>
        <v/>
      </c>
      <c r="II55" s="3" t="str">
        <f t="shared" ca="1" si="30"/>
        <v/>
      </c>
      <c r="IJ55" s="3" t="str">
        <f t="shared" ca="1" si="31"/>
        <v/>
      </c>
      <c r="IQ55" s="5">
        <f t="shared" si="32"/>
        <v>84</v>
      </c>
      <c r="IR55" s="5" t="s">
        <v>23</v>
      </c>
      <c r="IS55" s="5">
        <v>84</v>
      </c>
    </row>
    <row r="56" spans="2:253">
      <c r="B56" s="23"/>
      <c r="C56" s="23"/>
      <c r="D56" s="23" t="s">
        <v>101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/>
      <c r="T56"/>
      <c r="IB56" s="3">
        <f t="shared" si="14"/>
        <v>56</v>
      </c>
      <c r="IC56" s="3" t="str">
        <f t="shared" si="6"/>
        <v>BD</v>
      </c>
      <c r="ID56" s="3" t="str">
        <f t="shared" ca="1" si="3"/>
        <v xml:space="preserve"> </v>
      </c>
      <c r="IE56" s="3">
        <f t="shared" ca="1" si="7"/>
        <v>60</v>
      </c>
      <c r="IF56" s="3" t="str">
        <f t="shared" ca="1" si="8"/>
        <v xml:space="preserve"> </v>
      </c>
      <c r="IG56" s="3">
        <f t="shared" ca="1" si="9"/>
        <v>0</v>
      </c>
      <c r="IH56" s="3" t="str">
        <f t="shared" ca="1" si="10"/>
        <v/>
      </c>
      <c r="II56" s="3" t="str">
        <f t="shared" ca="1" si="30"/>
        <v/>
      </c>
      <c r="IJ56" s="3" t="str">
        <f t="shared" ca="1" si="31"/>
        <v/>
      </c>
      <c r="IQ56" s="5">
        <f t="shared" si="32"/>
        <v>85</v>
      </c>
      <c r="IR56" s="5" t="s">
        <v>24</v>
      </c>
      <c r="IS56" s="5">
        <v>85</v>
      </c>
    </row>
    <row r="57" spans="2:253">
      <c r="B57" s="23"/>
      <c r="C57" s="23" t="s">
        <v>394</v>
      </c>
      <c r="D57" s="23" t="s">
        <v>412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/>
      <c r="T57"/>
      <c r="IB57" s="3">
        <f t="shared" si="14"/>
        <v>57</v>
      </c>
      <c r="IC57" s="3" t="str">
        <f t="shared" si="6"/>
        <v>BE</v>
      </c>
      <c r="ID57" s="3" t="str">
        <f t="shared" ca="1" si="3"/>
        <v xml:space="preserve"> </v>
      </c>
      <c r="IE57" s="3">
        <f t="shared" ca="1" si="7"/>
        <v>60</v>
      </c>
      <c r="IF57" s="3" t="str">
        <f t="shared" ca="1" si="8"/>
        <v xml:space="preserve"> </v>
      </c>
      <c r="IG57" s="3">
        <f t="shared" ca="1" si="9"/>
        <v>0</v>
      </c>
      <c r="IH57" s="3" t="str">
        <f t="shared" ca="1" si="10"/>
        <v/>
      </c>
      <c r="II57" s="3" t="str">
        <f t="shared" ca="1" si="30"/>
        <v/>
      </c>
      <c r="IJ57" s="3" t="str">
        <f t="shared" ca="1" si="31"/>
        <v/>
      </c>
      <c r="IQ57" s="5">
        <f t="shared" si="32"/>
        <v>86</v>
      </c>
      <c r="IR57" s="5" t="s">
        <v>25</v>
      </c>
      <c r="IS57" s="5">
        <v>86</v>
      </c>
    </row>
    <row r="58" spans="2:253">
      <c r="B58" s="23"/>
      <c r="C58" s="23"/>
      <c r="D58" s="32" t="s">
        <v>414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/>
      <c r="T58"/>
      <c r="IB58" s="3">
        <f t="shared" si="14"/>
        <v>58</v>
      </c>
      <c r="IC58" s="3" t="str">
        <f t="shared" si="6"/>
        <v>BF</v>
      </c>
      <c r="ID58" s="3" t="str">
        <f t="shared" ca="1" si="3"/>
        <v xml:space="preserve"> </v>
      </c>
      <c r="IE58" s="3">
        <f t="shared" ca="1" si="7"/>
        <v>60</v>
      </c>
      <c r="IF58" s="3" t="str">
        <f t="shared" ca="1" si="8"/>
        <v xml:space="preserve"> </v>
      </c>
      <c r="IG58" s="3">
        <f t="shared" ca="1" si="9"/>
        <v>0</v>
      </c>
      <c r="IH58" s="3" t="str">
        <f t="shared" ca="1" si="10"/>
        <v/>
      </c>
      <c r="II58" s="3" t="str">
        <f t="shared" ca="1" si="30"/>
        <v/>
      </c>
      <c r="IJ58" s="3" t="str">
        <f t="shared" ca="1" si="31"/>
        <v/>
      </c>
      <c r="IQ58" s="5">
        <f t="shared" si="32"/>
        <v>87</v>
      </c>
      <c r="IR58" s="5" t="s">
        <v>26</v>
      </c>
      <c r="IS58" s="5">
        <v>87</v>
      </c>
    </row>
    <row r="59" spans="2:253">
      <c r="B59" s="23"/>
      <c r="C59" s="23"/>
      <c r="D59" s="23" t="s">
        <v>101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/>
      <c r="T59"/>
      <c r="IB59" s="3">
        <f t="shared" si="14"/>
        <v>59</v>
      </c>
      <c r="IC59" s="3" t="str">
        <f t="shared" si="6"/>
        <v>BG</v>
      </c>
      <c r="ID59" s="3" t="str">
        <f t="shared" ca="1" si="3"/>
        <v xml:space="preserve"> </v>
      </c>
      <c r="IE59" s="3">
        <f t="shared" ca="1" si="7"/>
        <v>60</v>
      </c>
      <c r="IF59" s="3" t="str">
        <f t="shared" ca="1" si="8"/>
        <v xml:space="preserve"> </v>
      </c>
      <c r="IG59" s="3">
        <f t="shared" ca="1" si="9"/>
        <v>0</v>
      </c>
      <c r="IH59" s="3" t="str">
        <f t="shared" ca="1" si="10"/>
        <v/>
      </c>
      <c r="II59" s="3" t="str">
        <f t="shared" ca="1" si="30"/>
        <v/>
      </c>
      <c r="IJ59" s="3" t="str">
        <f t="shared" ca="1" si="31"/>
        <v/>
      </c>
      <c r="IQ59" s="5">
        <f t="shared" si="32"/>
        <v>88</v>
      </c>
      <c r="IR59" s="5" t="s">
        <v>27</v>
      </c>
      <c r="IS59" s="5">
        <v>88</v>
      </c>
    </row>
    <row r="60" spans="2:253">
      <c r="B60" s="23"/>
      <c r="C60" s="23" t="s">
        <v>396</v>
      </c>
      <c r="D60" s="23" t="s">
        <v>412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/>
      <c r="T60"/>
      <c r="IB60" s="3">
        <f t="shared" si="14"/>
        <v>60</v>
      </c>
      <c r="IC60" s="3" t="str">
        <f t="shared" si="6"/>
        <v>BH</v>
      </c>
      <c r="ID60" s="3" t="str">
        <f t="shared" ca="1" si="3"/>
        <v xml:space="preserve"> </v>
      </c>
      <c r="IE60" s="3">
        <f t="shared" ca="1" si="7"/>
        <v>60</v>
      </c>
      <c r="IF60" s="3" t="str">
        <f t="shared" ca="1" si="8"/>
        <v xml:space="preserve"> </v>
      </c>
      <c r="IG60" s="3">
        <f t="shared" ca="1" si="9"/>
        <v>0</v>
      </c>
      <c r="IH60" s="3" t="str">
        <f t="shared" ca="1" si="10"/>
        <v/>
      </c>
      <c r="II60" s="3" t="str">
        <f t="shared" ca="1" si="30"/>
        <v/>
      </c>
      <c r="IJ60" s="3" t="str">
        <f t="shared" ca="1" si="31"/>
        <v/>
      </c>
      <c r="IQ60" s="5">
        <f t="shared" si="32"/>
        <v>89</v>
      </c>
      <c r="IR60" s="5" t="s">
        <v>28</v>
      </c>
      <c r="IS60" s="5">
        <v>89</v>
      </c>
    </row>
    <row r="61" spans="2:253">
      <c r="B61" s="23"/>
      <c r="C61" s="23"/>
      <c r="D61" s="32" t="s">
        <v>414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/>
      <c r="T61"/>
      <c r="IB61" s="3">
        <f t="shared" si="14"/>
        <v>61</v>
      </c>
      <c r="IC61" s="3" t="str">
        <f t="shared" si="6"/>
        <v>BI</v>
      </c>
      <c r="ID61" s="3" t="str">
        <f t="shared" ca="1" si="3"/>
        <v xml:space="preserve"> </v>
      </c>
      <c r="IE61" s="3">
        <f t="shared" ca="1" si="7"/>
        <v>60</v>
      </c>
      <c r="IF61" s="3" t="str">
        <f t="shared" ca="1" si="8"/>
        <v xml:space="preserve"> </v>
      </c>
      <c r="IG61" s="3">
        <f t="shared" ca="1" si="9"/>
        <v>0</v>
      </c>
      <c r="IH61" s="3" t="str">
        <f t="shared" ca="1" si="10"/>
        <v/>
      </c>
      <c r="II61" s="3" t="str">
        <f t="shared" ca="1" si="30"/>
        <v/>
      </c>
      <c r="IJ61" s="3" t="str">
        <f t="shared" ca="1" si="31"/>
        <v/>
      </c>
      <c r="IQ61" s="5">
        <f t="shared" si="32"/>
        <v>90</v>
      </c>
      <c r="IR61" s="5" t="s">
        <v>29</v>
      </c>
      <c r="IS61" s="5">
        <v>90</v>
      </c>
    </row>
    <row r="62" spans="2:253">
      <c r="B62" s="23"/>
      <c r="C62" s="23"/>
      <c r="D62" s="23" t="s">
        <v>101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/>
      <c r="T62"/>
      <c r="IB62" s="3">
        <f t="shared" si="14"/>
        <v>62</v>
      </c>
      <c r="IC62" s="3" t="str">
        <f t="shared" si="6"/>
        <v>BJ</v>
      </c>
      <c r="ID62" s="3" t="str">
        <f t="shared" ca="1" si="3"/>
        <v xml:space="preserve"> </v>
      </c>
      <c r="IE62" s="3">
        <f t="shared" ca="1" si="7"/>
        <v>60</v>
      </c>
      <c r="IF62" s="3" t="str">
        <f t="shared" ca="1" si="8"/>
        <v xml:space="preserve"> </v>
      </c>
      <c r="IG62" s="3">
        <f t="shared" ca="1" si="9"/>
        <v>0</v>
      </c>
      <c r="IH62" s="3" t="str">
        <f t="shared" ca="1" si="10"/>
        <v/>
      </c>
      <c r="II62" s="3" t="str">
        <f t="shared" ca="1" si="30"/>
        <v/>
      </c>
      <c r="IJ62" s="3" t="str">
        <f t="shared" ca="1" si="31"/>
        <v xml:space="preserve"> </v>
      </c>
      <c r="IQ62" s="5">
        <f t="shared" si="32"/>
        <v>91</v>
      </c>
      <c r="IR62" s="5" t="s">
        <v>30</v>
      </c>
      <c r="IS62" s="5">
        <v>91</v>
      </c>
    </row>
    <row r="63" spans="2:253">
      <c r="B63" s="23"/>
      <c r="C63" s="23" t="s">
        <v>398</v>
      </c>
      <c r="D63" s="23" t="s">
        <v>412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/>
      <c r="T63"/>
      <c r="IQ63" s="5">
        <f t="shared" si="32"/>
        <v>92</v>
      </c>
      <c r="IR63" s="5" t="s">
        <v>31</v>
      </c>
      <c r="IS63" s="5">
        <v>92</v>
      </c>
    </row>
    <row r="64" spans="2:253">
      <c r="B64" s="23"/>
      <c r="C64" s="23"/>
      <c r="D64" s="32" t="s">
        <v>414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/>
      <c r="T64"/>
      <c r="IQ64" s="5">
        <f t="shared" si="32"/>
        <v>93</v>
      </c>
      <c r="IR64" s="5" t="s">
        <v>32</v>
      </c>
      <c r="IS64" s="5">
        <v>93</v>
      </c>
    </row>
    <row r="65" spans="2:253">
      <c r="B65" s="23"/>
      <c r="C65" s="23"/>
      <c r="D65" s="23" t="s">
        <v>101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/>
      <c r="T65"/>
      <c r="IQ65" s="5">
        <f t="shared" si="32"/>
        <v>94</v>
      </c>
      <c r="IR65" s="5" t="s">
        <v>33</v>
      </c>
      <c r="IS65" s="5">
        <v>94</v>
      </c>
    </row>
    <row r="66" spans="2:253">
      <c r="B66" s="23"/>
      <c r="C66" s="23" t="s">
        <v>392</v>
      </c>
      <c r="D66" s="23" t="s">
        <v>412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/>
      <c r="T66"/>
      <c r="IQ66" s="5">
        <f t="shared" si="32"/>
        <v>95</v>
      </c>
      <c r="IR66" s="5" t="s">
        <v>0</v>
      </c>
      <c r="IS66" s="5">
        <v>95</v>
      </c>
    </row>
    <row r="67" spans="2:253">
      <c r="B67" s="23"/>
      <c r="C67" s="23"/>
      <c r="D67" s="32" t="s">
        <v>414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/>
      <c r="T67"/>
      <c r="IQ67" s="5">
        <f t="shared" si="32"/>
        <v>96</v>
      </c>
      <c r="IR67" s="5" t="s">
        <v>34</v>
      </c>
      <c r="IS67" s="5">
        <v>96</v>
      </c>
    </row>
    <row r="68" spans="2:253">
      <c r="B68" s="23"/>
      <c r="C68" s="23"/>
      <c r="D68" s="23" t="s">
        <v>101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/>
      <c r="T68"/>
      <c r="IQ68" s="5">
        <f t="shared" si="32"/>
        <v>97</v>
      </c>
      <c r="IR68" s="5" t="s">
        <v>35</v>
      </c>
      <c r="IS68" s="5">
        <v>97</v>
      </c>
    </row>
    <row r="69" spans="2:253">
      <c r="B69" s="23"/>
      <c r="C69" s="23" t="s">
        <v>390</v>
      </c>
      <c r="D69" s="23" t="s">
        <v>412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/>
      <c r="T69"/>
      <c r="IQ69" s="5">
        <f t="shared" si="32"/>
        <v>98</v>
      </c>
      <c r="IR69" s="5" t="s">
        <v>36</v>
      </c>
      <c r="IS69" s="5">
        <v>98</v>
      </c>
    </row>
    <row r="70" spans="2:253">
      <c r="B70" s="23"/>
      <c r="C70" s="23"/>
      <c r="D70" s="32" t="s">
        <v>414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/>
      <c r="T70"/>
      <c r="IQ70" s="5">
        <f t="shared" si="32"/>
        <v>99</v>
      </c>
      <c r="IR70" s="5" t="s">
        <v>37</v>
      </c>
      <c r="IS70" s="5">
        <v>99</v>
      </c>
    </row>
    <row r="71" spans="2:253">
      <c r="B71" s="23"/>
      <c r="C71" s="23"/>
      <c r="D71" s="23" t="s">
        <v>101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/>
      <c r="T71"/>
      <c r="IQ71" s="5">
        <f t="shared" si="32"/>
        <v>100</v>
      </c>
      <c r="IR71" s="5" t="s">
        <v>38</v>
      </c>
      <c r="IS71" s="5">
        <v>100</v>
      </c>
    </row>
    <row r="72" spans="2:253">
      <c r="B72" s="23"/>
      <c r="C72" s="23" t="s">
        <v>384</v>
      </c>
      <c r="D72" s="23" t="s">
        <v>412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/>
      <c r="T72"/>
      <c r="IQ72" s="5">
        <f t="shared" si="32"/>
        <v>101</v>
      </c>
      <c r="IR72" s="5" t="s">
        <v>39</v>
      </c>
      <c r="IS72" s="5">
        <v>101</v>
      </c>
    </row>
    <row r="73" spans="2:253">
      <c r="B73" s="23"/>
      <c r="C73" s="23"/>
      <c r="D73" s="32" t="s">
        <v>414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/>
      <c r="T73"/>
      <c r="IQ73" s="5">
        <f t="shared" si="32"/>
        <v>102</v>
      </c>
      <c r="IR73" s="5" t="s">
        <v>40</v>
      </c>
      <c r="IS73" s="5">
        <v>102</v>
      </c>
    </row>
    <row r="74" spans="2:253">
      <c r="B74" s="23"/>
      <c r="C74" s="23"/>
      <c r="D74" s="23" t="s">
        <v>101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/>
      <c r="T74"/>
      <c r="IQ74" s="5">
        <f t="shared" si="32"/>
        <v>103</v>
      </c>
      <c r="IR74" s="5" t="s">
        <v>55</v>
      </c>
      <c r="IS74" s="5">
        <v>103</v>
      </c>
    </row>
    <row r="75" spans="2:253">
      <c r="B75" s="23" t="s">
        <v>399</v>
      </c>
      <c r="C75" s="23" t="s">
        <v>401</v>
      </c>
      <c r="D75" s="23" t="s">
        <v>412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/>
      <c r="T75"/>
      <c r="IQ75" s="5">
        <f t="shared" si="32"/>
        <v>104</v>
      </c>
      <c r="IR75" s="5" t="s">
        <v>41</v>
      </c>
      <c r="IS75" s="5">
        <v>104</v>
      </c>
    </row>
    <row r="76" spans="2:253">
      <c r="B76" s="23"/>
      <c r="C76" s="23"/>
      <c r="D76" s="32" t="s">
        <v>414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/>
      <c r="T76"/>
      <c r="IQ76" s="5">
        <f t="shared" si="32"/>
        <v>105</v>
      </c>
      <c r="IR76" s="5" t="s">
        <v>42</v>
      </c>
      <c r="IS76" s="5">
        <v>105</v>
      </c>
    </row>
    <row r="77" spans="2:253">
      <c r="B77" s="23"/>
      <c r="C77" s="23"/>
      <c r="D77" s="23" t="s">
        <v>101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/>
      <c r="T77"/>
      <c r="IQ77" s="5">
        <f t="shared" si="32"/>
        <v>106</v>
      </c>
      <c r="IR77" s="5" t="s">
        <v>43</v>
      </c>
      <c r="IS77" s="5">
        <v>106</v>
      </c>
    </row>
    <row r="78" spans="2:253">
      <c r="B78" s="23" t="s">
        <v>402</v>
      </c>
      <c r="C78" s="23" t="s">
        <v>404</v>
      </c>
      <c r="D78" s="23" t="s">
        <v>412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/>
      <c r="T78"/>
      <c r="IQ78" s="5">
        <f t="shared" si="32"/>
        <v>107</v>
      </c>
      <c r="IR78" s="5" t="s">
        <v>44</v>
      </c>
      <c r="IS78" s="5">
        <v>107</v>
      </c>
    </row>
    <row r="79" spans="2:253">
      <c r="B79" s="23"/>
      <c r="C79" s="23"/>
      <c r="D79" s="32" t="s">
        <v>414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/>
      <c r="T79"/>
      <c r="IQ79" s="5">
        <f t="shared" si="32"/>
        <v>108</v>
      </c>
      <c r="IR79" s="5" t="s">
        <v>1</v>
      </c>
      <c r="IS79" s="5">
        <v>108</v>
      </c>
    </row>
    <row r="80" spans="2:253">
      <c r="B80" s="23"/>
      <c r="C80" s="23"/>
      <c r="D80" s="23" t="s">
        <v>101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/>
      <c r="T80"/>
      <c r="IQ80" s="5">
        <f t="shared" si="32"/>
        <v>109</v>
      </c>
      <c r="IR80" s="5" t="s">
        <v>45</v>
      </c>
      <c r="IS80" s="5">
        <v>109</v>
      </c>
    </row>
    <row r="81" spans="2:253">
      <c r="B81" s="23" t="s">
        <v>413</v>
      </c>
      <c r="C81" s="23"/>
      <c r="D81" s="23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/>
      <c r="T81"/>
      <c r="IQ81" s="5">
        <f t="shared" si="32"/>
        <v>110</v>
      </c>
      <c r="IR81" s="5" t="s">
        <v>2</v>
      </c>
      <c r="IS81" s="5">
        <v>110</v>
      </c>
    </row>
    <row r="82" spans="2:253">
      <c r="B82" s="23" t="s">
        <v>437</v>
      </c>
      <c r="C82" s="23"/>
      <c r="D82" s="2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/>
      <c r="T82"/>
      <c r="IQ82" s="5">
        <f t="shared" si="32"/>
        <v>111</v>
      </c>
      <c r="IR82" s="5" t="s">
        <v>3</v>
      </c>
      <c r="IS82" s="5">
        <v>111</v>
      </c>
    </row>
    <row r="83" spans="2:253">
      <c r="B83" s="23" t="s">
        <v>102</v>
      </c>
      <c r="C83" s="23"/>
      <c r="D83" s="23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/>
      <c r="T83"/>
      <c r="IQ83" s="5">
        <f t="shared" si="32"/>
        <v>112</v>
      </c>
      <c r="IR83" s="5" t="s">
        <v>46</v>
      </c>
      <c r="IS83" s="5">
        <v>112</v>
      </c>
    </row>
    <row r="84" spans="2:25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IQ84" s="5">
        <f t="shared" si="32"/>
        <v>113</v>
      </c>
      <c r="IR84" s="5" t="s">
        <v>47</v>
      </c>
      <c r="IS84" s="5">
        <v>113</v>
      </c>
    </row>
    <row r="85" spans="2:25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IQ85" s="5">
        <f t="shared" si="32"/>
        <v>114</v>
      </c>
      <c r="IR85" s="5" t="s">
        <v>48</v>
      </c>
      <c r="IS85" s="5">
        <v>114</v>
      </c>
    </row>
    <row r="86" spans="2:25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IQ86" s="5">
        <f t="shared" si="32"/>
        <v>115</v>
      </c>
      <c r="IR86" s="5" t="s">
        <v>49</v>
      </c>
      <c r="IS86" s="5">
        <v>115</v>
      </c>
    </row>
    <row r="87" spans="2:25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IQ87" s="5">
        <f t="shared" si="32"/>
        <v>116</v>
      </c>
      <c r="IR87" s="5" t="s">
        <v>50</v>
      </c>
      <c r="IS87" s="5">
        <v>116</v>
      </c>
    </row>
    <row r="88" spans="2:25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IR91" s="28" t="s">
        <v>51</v>
      </c>
      <c r="IS91" s="29" t="s">
        <v>52</v>
      </c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IR92" s="30" t="s">
        <v>52</v>
      </c>
      <c r="IS92" s="31">
        <v>246</v>
      </c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IR93"/>
      <c r="IS93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IR94"/>
      <c r="IS94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IR95"/>
      <c r="IS95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IR96"/>
      <c r="IS96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IR97"/>
      <c r="IS97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IR98"/>
      <c r="IS98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IR99"/>
      <c r="IS99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IR100"/>
      <c r="IS100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IR101"/>
      <c r="IS101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IR102"/>
      <c r="IS102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IR103"/>
      <c r="IS103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IR104"/>
      <c r="IS104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IR105"/>
      <c r="IS105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IR106"/>
      <c r="IS106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IR107"/>
      <c r="IS107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IR108" s="3"/>
      <c r="IS108" s="3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IR109" s="3"/>
      <c r="IS109" s="3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IR110" s="3"/>
      <c r="IS110" s="3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IR111" s="3"/>
      <c r="IS111" s="3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IR112" s="3"/>
      <c r="IS112" s="3"/>
    </row>
    <row r="113" spans="2:25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IR113" s="3"/>
      <c r="IS113" s="3"/>
    </row>
    <row r="114" spans="2:25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IR114" s="3"/>
      <c r="IS114" s="3"/>
    </row>
    <row r="115" spans="2:25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IR115" s="3"/>
      <c r="IS115" s="3"/>
    </row>
    <row r="116" spans="2:25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IR116" s="3"/>
      <c r="IS116" s="3"/>
    </row>
    <row r="117" spans="2:25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IR117" s="3"/>
      <c r="IS117" s="3"/>
    </row>
    <row r="118" spans="2:25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5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5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5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5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5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5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5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53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53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53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20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20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20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20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20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20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20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20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>
      <c r="B757"/>
      <c r="C757"/>
      <c r="D757"/>
      <c r="E757"/>
      <c r="F757"/>
      <c r="G757"/>
      <c r="H757"/>
      <c r="I757"/>
      <c r="J757"/>
      <c r="K757"/>
      <c r="L757"/>
      <c r="M757"/>
      <c r="N757"/>
    </row>
  </sheetData>
  <mergeCells count="1">
    <mergeCell ref="B1:B2"/>
  </mergeCells>
  <phoneticPr fontId="2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2 A758:XFD1048576 A91:A107 IT91:XFD107 A36:A90 A14:A35 U14:XFD14 DH15:XFD35 A108:A653 P184:XFD653 U84:XFD90 A654:A757 O661:XFD757 U104:IQ107 P654:XFD659 P660:XFD660 DH36:XFD40 DH41:XFD43 U45:XFD48 DH44:XFD44 U49:XFD63 U64:XFD83 U91:IQ103 U108:XFD123 U124:XFD143 A9:C9 A8:C8 E8:XFD8 A4:XFD7 A3:II3 IK3:XFD3 A11 A10:C10 E10:XFD10 U144:XFD163 U164:XFD183 E9:XFD9 A13 U13:XFD13 A12 S12:XFD12 S11:XFD11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E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5">
      <c r="A1" t="s">
        <v>75</v>
      </c>
      <c r="B1" t="s">
        <v>76</v>
      </c>
      <c r="C1" s="1">
        <v>40722.934363425928</v>
      </c>
    </row>
    <row r="2" spans="1:5">
      <c r="A2" t="s">
        <v>77</v>
      </c>
      <c r="B2" t="s">
        <v>78</v>
      </c>
      <c r="C2" s="3" t="s">
        <v>410</v>
      </c>
    </row>
    <row r="3" spans="1:5">
      <c r="A3" t="s">
        <v>67</v>
      </c>
      <c r="B3" t="s">
        <v>78</v>
      </c>
      <c r="C3" s="3" t="s">
        <v>412</v>
      </c>
      <c r="D3" t="s">
        <v>414</v>
      </c>
      <c r="E3" t="s">
        <v>101</v>
      </c>
    </row>
    <row r="4" spans="1:5">
      <c r="A4" t="s">
        <v>79</v>
      </c>
      <c r="B4" t="s">
        <v>76</v>
      </c>
      <c r="C4" s="2">
        <v>40695</v>
      </c>
    </row>
    <row r="5" spans="1:5">
      <c r="A5" t="s">
        <v>80</v>
      </c>
      <c r="B5" t="s">
        <v>76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84</v>
      </c>
      <c r="B1" s="10" t="s">
        <v>85</v>
      </c>
    </row>
    <row r="2" spans="1:2">
      <c r="A2" s="10" t="s">
        <v>86</v>
      </c>
      <c r="B2" s="10" t="s">
        <v>87</v>
      </c>
    </row>
    <row r="3" spans="1:2">
      <c r="A3" s="10" t="s">
        <v>88</v>
      </c>
      <c r="B3" s="10" t="s">
        <v>89</v>
      </c>
    </row>
    <row r="4" spans="1:2">
      <c r="A4" s="10" t="s">
        <v>90</v>
      </c>
      <c r="B4" s="1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92</v>
      </c>
      <c r="B1" t="s">
        <v>93</v>
      </c>
      <c r="C1">
        <v>0</v>
      </c>
    </row>
    <row r="2" spans="1:3">
      <c r="A2" t="s">
        <v>94</v>
      </c>
      <c r="B2" t="s">
        <v>95</v>
      </c>
      <c r="C2">
        <v>0</v>
      </c>
    </row>
    <row r="3" spans="1:3">
      <c r="A3" t="s">
        <v>96</v>
      </c>
      <c r="B3" t="s">
        <v>97</v>
      </c>
      <c r="C3">
        <v>0</v>
      </c>
    </row>
    <row r="4" spans="1:3">
      <c r="A4" t="s">
        <v>98</v>
      </c>
      <c r="B4" t="s">
        <v>99</v>
      </c>
      <c r="C4">
        <v>0</v>
      </c>
    </row>
    <row r="5" spans="1:3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CT Plan SBOM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2013-02-05T14:10:34Z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