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80" yWindow="-30" windowWidth="11355" windowHeight="8070" firstSheet="1" activeTab="1"/>
  </bookViews>
  <sheets>
    <sheet name="Sheet1" sheetId="20" state="hidden" r:id="rId1"/>
    <sheet name="Current Plan Report" sheetId="12" r:id="rId2"/>
    <sheet name="ReportCriteria" sheetId="4" r:id="rId3"/>
    <sheet name="ReportPeriodMap" sheetId="24" state="hidden" r:id="rId4"/>
    <sheet name="SWMETA2" sheetId="18" state="hidden" r:id="rId5"/>
  </sheets>
  <externalReferences>
    <externalReference r:id="rId6"/>
    <externalReference r:id="rId7"/>
  </externalReferences>
  <definedNames>
    <definedName name="_xlnm._FilterDatabase" localSheetId="0" hidden="1">Sheet1!$E$1:$AJ$106</definedName>
    <definedName name="CEP" localSheetId="3">IF(ISERROR(VLOOKUP("Current Effective Period ",[1]ReportCriteria!XEY1048558:XFD2,3,0)),"",VLOOKUP("Current Effective Period ",[1]ReportCriteria!XEY1048558:XFD2,3,0))</definedName>
    <definedName name="CEP">IF(ISERROR(VLOOKUP("Current Effective Period ",ReportCriteria!$A$1:$F$1048569,3,0)),"",VLOOKUP("Current Effective Period ",ReportCriteria!$A$1:$F$1048569,3,0))</definedName>
    <definedName name="ExternalData_1" localSheetId="3">ReportPeriodMap!$A$1:$C$4</definedName>
    <definedName name="Forecast_Start_Key" localSheetId="3">IF(Is_Loading_Old=TRUE,[2]SWMETA!$B$7-4,[2]SWMETA!$B$7)</definedName>
    <definedName name="PIVOTDATA">OFFSET(INDIRECT("Sheet1!$A$1"),0,0,MAX(COUNTA(INDIRECT("Sheet1!$A:$A")),2),COUNTA(INDIRECT("Sheet1!$1:$1")))</definedName>
    <definedName name="_xlnm.Print_Area">#REF!</definedName>
    <definedName name="REPORT_STATUS">IF(ISERROR(LEN(INDIRECT("Ambassador_Data!A1"))&gt;0),"REPORT LOADING . . . ",IF(LEN(INDIRECT("Sheet1!A1048570"))&gt;0,"THE SIZE LIMIT OF THE REPORT HAS BEEN EXCEEDED",""))</definedName>
    <definedName name="ReportName" localSheetId="1">MID(CELL("filename",'Current Plan Report'!XFD1048555),FIND("]",CELL("filename",'Current Plan Report'!XFD1048555))+1, LEN(CELL("filename",'Current Plan Report'!XFD1048555))-FIND("]",CELL("filename",'Current Plan Report'!XFD1048555)))</definedName>
    <definedName name="SW_CURRENCY_TYPE" localSheetId="3">MATCH(1,[1]SWMETA2!$C:$C,0)</definedName>
    <definedName name="SW_CURRENCY_TYPE">MATCH(1,SWMETA2!$C:$C,0)</definedName>
    <definedName name="SW_META2_CURRENCY" localSheetId="1">IF(ISERROR(SW_CURRENCY_TYPE),"",INDEX(SWMETA2!$B:$B,SW_CURRENCY_TYPE)&amp;" ("&amp;INDEX(SWMETA2!$A:$A,SW_CURRENCY_TYPE)&amp;")")</definedName>
    <definedName name="TEMPLATE_VERSION">"5.1"</definedName>
  </definedNames>
  <calcPr calcId="125725"/>
  <pivotCaches>
    <pivotCache cacheId="77" r:id="rId8"/>
  </pivotCaches>
  <fileRecoveryPr autoRecover="0"/>
</workbook>
</file>

<file path=xl/calcChain.xml><?xml version="1.0" encoding="utf-8"?>
<calcChain xmlns="http://schemas.openxmlformats.org/spreadsheetml/2006/main">
  <c r="G20" i="12"/>
  <c r="G1" s="1"/>
  <c r="A1"/>
  <c r="C1"/>
  <c r="E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B2"/>
  <c r="B1" s="1"/>
  <c r="ID2"/>
  <c r="IB3" s="1"/>
  <c r="IC3" s="1"/>
  <c r="BA5"/>
  <c r="BA20" s="1"/>
  <c r="BA6"/>
  <c r="BA21" s="1"/>
  <c r="BA7"/>
  <c r="BA22" s="1"/>
  <c r="IQ36"/>
  <c r="IQ37" s="1"/>
  <c r="IQ38" s="1"/>
  <c r="IQ39" s="1"/>
  <c r="IQ40" s="1"/>
  <c r="IQ41" s="1"/>
  <c r="IQ42" s="1"/>
  <c r="IQ43" s="1"/>
  <c r="IQ44" s="1"/>
  <c r="IQ45" s="1"/>
  <c r="IQ46" s="1"/>
  <c r="IQ47" s="1"/>
  <c r="IQ48" s="1"/>
  <c r="IQ49" s="1"/>
  <c r="IQ50" s="1"/>
  <c r="IQ51" s="1"/>
  <c r="IQ52" s="1"/>
  <c r="IQ53" s="1"/>
  <c r="IQ54" s="1"/>
  <c r="IQ55" s="1"/>
  <c r="IQ56" s="1"/>
  <c r="IQ57" s="1"/>
  <c r="IQ58" s="1"/>
  <c r="IQ59" s="1"/>
  <c r="IQ60" s="1"/>
  <c r="IQ61" s="1"/>
  <c r="IQ62" s="1"/>
  <c r="IQ63" s="1"/>
  <c r="IQ64" s="1"/>
  <c r="IQ65" s="1"/>
  <c r="IQ66" s="1"/>
  <c r="IQ67" s="1"/>
  <c r="IQ68" s="1"/>
  <c r="IQ69" s="1"/>
  <c r="IQ70" s="1"/>
  <c r="IQ71" s="1"/>
  <c r="IQ72" s="1"/>
  <c r="IQ73" s="1"/>
  <c r="IQ74" s="1"/>
  <c r="IQ75" s="1"/>
  <c r="IQ76" s="1"/>
  <c r="IQ77" s="1"/>
  <c r="IQ78" s="1"/>
  <c r="IQ79" s="1"/>
  <c r="IQ80" s="1"/>
  <c r="IQ81" s="1"/>
  <c r="IQ82" s="1"/>
  <c r="IQ83" s="1"/>
  <c r="IQ84" s="1"/>
  <c r="IQ85" s="1"/>
  <c r="IQ86" s="1"/>
  <c r="IQ87" s="1"/>
  <c r="ID3"/>
  <c r="IU1"/>
  <c r="D19"/>
  <c r="IV1"/>
  <c r="F19"/>
  <c r="IF3" l="1"/>
  <c r="IH3"/>
  <c r="IB4"/>
  <c r="IC4" s="1"/>
  <c r="F1"/>
  <c r="D1"/>
  <c r="IB5" l="1"/>
  <c r="IC5" s="1"/>
  <c r="IS19"/>
  <c r="ID4"/>
  <c r="IF4" l="1"/>
  <c r="IH4"/>
  <c r="IB6"/>
  <c r="IC6" s="1"/>
  <c r="IT19"/>
  <c r="BC1" s="1"/>
  <c r="IS27"/>
  <c r="IS31"/>
  <c r="IS25"/>
  <c r="IS28"/>
  <c r="IS23"/>
  <c r="IS29"/>
  <c r="IS26"/>
  <c r="IS33"/>
  <c r="IS24"/>
  <c r="IS22"/>
  <c r="IS32"/>
  <c r="IS30"/>
  <c r="ID5"/>
  <c r="IF5" l="1"/>
  <c r="IH5"/>
  <c r="IB7"/>
  <c r="IC7" s="1"/>
  <c r="IT28"/>
  <c r="IT29"/>
  <c r="IT26"/>
  <c r="IT23"/>
  <c r="IT32"/>
  <c r="IT30"/>
  <c r="IT27"/>
  <c r="IT25"/>
  <c r="IT31"/>
  <c r="IT24"/>
  <c r="IT33"/>
  <c r="IS20"/>
  <c r="IT22"/>
  <c r="ID6"/>
  <c r="IF6" l="1"/>
  <c r="IH6"/>
  <c r="IB8"/>
  <c r="IC8" s="1"/>
  <c r="IT20"/>
  <c r="AY2" s="1"/>
  <c r="BC2" s="1"/>
  <c r="BD2" s="1"/>
  <c r="BJ17"/>
  <c r="BR17"/>
  <c r="BZ17"/>
  <c r="CH17"/>
  <c r="CP17"/>
  <c r="BC17"/>
  <c r="BK17"/>
  <c r="BS17"/>
  <c r="CA17"/>
  <c r="CI17"/>
  <c r="CQ17"/>
  <c r="BH17"/>
  <c r="BX17"/>
  <c r="CN17"/>
  <c r="BI17"/>
  <c r="BY17"/>
  <c r="CO17"/>
  <c r="BD17"/>
  <c r="BT17"/>
  <c r="CJ17"/>
  <c r="BE17"/>
  <c r="BU17"/>
  <c r="CK17"/>
  <c r="BN17"/>
  <c r="CD17"/>
  <c r="CT17"/>
  <c r="BO17"/>
  <c r="CE17"/>
  <c r="CU17"/>
  <c r="CF17"/>
  <c r="BQ17"/>
  <c r="CW17"/>
  <c r="CB17"/>
  <c r="BM17"/>
  <c r="CS17"/>
  <c r="BF17"/>
  <c r="BV17"/>
  <c r="CL17"/>
  <c r="BG17"/>
  <c r="BW17"/>
  <c r="CM17"/>
  <c r="BP17"/>
  <c r="CV17"/>
  <c r="CG17"/>
  <c r="BL17"/>
  <c r="CR17"/>
  <c r="CC17"/>
  <c r="IU23"/>
  <c r="IU41"/>
  <c r="IU33"/>
  <c r="IU29"/>
  <c r="IU38"/>
  <c r="IU21"/>
  <c r="IU20"/>
  <c r="IU43"/>
  <c r="IU22"/>
  <c r="IU48"/>
  <c r="IU24"/>
  <c r="IU39"/>
  <c r="IU42"/>
  <c r="IU35"/>
  <c r="IU26"/>
  <c r="IU44"/>
  <c r="IU28"/>
  <c r="IU45"/>
  <c r="IU34"/>
  <c r="ID7"/>
  <c r="IU46"/>
  <c r="IU19"/>
  <c r="IU27"/>
  <c r="IU36"/>
  <c r="IU32"/>
  <c r="IU30"/>
  <c r="IU40"/>
  <c r="IU37"/>
  <c r="IU47"/>
  <c r="IU31"/>
  <c r="IU25"/>
  <c r="IF7" l="1"/>
  <c r="IH7"/>
  <c r="IB9"/>
  <c r="IC9" s="1"/>
  <c r="BC9"/>
  <c r="BC18" s="1"/>
  <c r="BD9"/>
  <c r="BE2"/>
  <c r="ID8"/>
  <c r="BC22"/>
  <c r="IF8" l="1"/>
  <c r="IH8"/>
  <c r="IB10"/>
  <c r="IC10" s="1"/>
  <c r="BD18"/>
  <c r="BE9"/>
  <c r="BF2"/>
  <c r="BC20"/>
  <c r="ID9"/>
  <c r="BD10"/>
  <c r="BC21"/>
  <c r="BC10"/>
  <c r="BD22"/>
  <c r="IF9" l="1"/>
  <c r="IH9"/>
  <c r="BC19"/>
  <c r="BC4"/>
  <c r="BD4"/>
  <c r="IB11"/>
  <c r="IC11" s="1"/>
  <c r="BD19"/>
  <c r="BE18"/>
  <c r="BF9"/>
  <c r="BG2"/>
  <c r="BD20"/>
  <c r="ID10"/>
  <c r="BD21"/>
  <c r="BE10"/>
  <c r="BE20"/>
  <c r="IF10" l="1"/>
  <c r="IH10"/>
  <c r="IB12"/>
  <c r="IC12" s="1"/>
  <c r="BE19"/>
  <c r="BG9"/>
  <c r="BH2"/>
  <c r="BF18"/>
  <c r="ID11"/>
  <c r="BE22"/>
  <c r="BE21"/>
  <c r="BF10"/>
  <c r="BF21"/>
  <c r="IF11" l="1"/>
  <c r="IH11"/>
  <c r="IB13"/>
  <c r="IC13" s="1"/>
  <c r="BF19"/>
  <c r="BG18"/>
  <c r="BI2"/>
  <c r="BH9"/>
  <c r="ID12"/>
  <c r="BG20"/>
  <c r="BF20"/>
  <c r="BG10"/>
  <c r="BF22"/>
  <c r="IF12" l="1"/>
  <c r="IH12"/>
  <c r="BE4"/>
  <c r="IB14"/>
  <c r="IC14" s="1"/>
  <c r="BG19"/>
  <c r="BH18"/>
  <c r="BJ2"/>
  <c r="BI9"/>
  <c r="ID13"/>
  <c r="BG21"/>
  <c r="BH10"/>
  <c r="BG22"/>
  <c r="BH21"/>
  <c r="IF13" l="1"/>
  <c r="IH13"/>
  <c r="BF4"/>
  <c r="IB15"/>
  <c r="IC15" s="1"/>
  <c r="BH19"/>
  <c r="BJ9"/>
  <c r="BK2"/>
  <c r="BI18"/>
  <c r="BI10"/>
  <c r="BH20"/>
  <c r="ID14"/>
  <c r="BH22"/>
  <c r="BI20"/>
  <c r="IF14" l="1"/>
  <c r="IH14"/>
  <c r="BG4"/>
  <c r="IB16"/>
  <c r="IC16" s="1"/>
  <c r="BI19"/>
  <c r="BJ18"/>
  <c r="BK9"/>
  <c r="BL2"/>
  <c r="BJ10"/>
  <c r="BI21"/>
  <c r="BI22"/>
  <c r="ID15"/>
  <c r="BJ22"/>
  <c r="IF15" l="1"/>
  <c r="IH15"/>
  <c r="BH4"/>
  <c r="IB17"/>
  <c r="IC17" s="1"/>
  <c r="BJ19"/>
  <c r="BK18"/>
  <c r="BL9"/>
  <c r="BM2"/>
  <c r="BJ21"/>
  <c r="BJ20"/>
  <c r="ID16"/>
  <c r="BK10"/>
  <c r="BK21"/>
  <c r="IF16" l="1"/>
  <c r="IH16"/>
  <c r="BI4"/>
  <c r="IB18"/>
  <c r="IC18" s="1"/>
  <c r="BK19"/>
  <c r="BL18"/>
  <c r="BM9"/>
  <c r="BN2"/>
  <c r="BK22"/>
  <c r="ID17"/>
  <c r="BK20"/>
  <c r="BL10"/>
  <c r="BL21"/>
  <c r="IF17" l="1"/>
  <c r="IH17"/>
  <c r="BJ4"/>
  <c r="IB19"/>
  <c r="IC19" s="1"/>
  <c r="BL19"/>
  <c r="BM18"/>
  <c r="BN9"/>
  <c r="BO2"/>
  <c r="BL20"/>
  <c r="BL22"/>
  <c r="BM10"/>
  <c r="ID18"/>
  <c r="BM22"/>
  <c r="IF18" l="1"/>
  <c r="IH18"/>
  <c r="BK4"/>
  <c r="IB20"/>
  <c r="IC20" s="1"/>
  <c r="BM19"/>
  <c r="BN18"/>
  <c r="BO9"/>
  <c r="BP2"/>
  <c r="BM21"/>
  <c r="BM20"/>
  <c r="BN10"/>
  <c r="ID19"/>
  <c r="BN21"/>
  <c r="IF19" l="1"/>
  <c r="IH19"/>
  <c r="BL4"/>
  <c r="IB21"/>
  <c r="IC21" s="1"/>
  <c r="BN19"/>
  <c r="BO18"/>
  <c r="BP9"/>
  <c r="BQ2"/>
  <c r="BO10"/>
  <c r="BN22"/>
  <c r="BN20"/>
  <c r="ID20"/>
  <c r="BO21"/>
  <c r="IF20" l="1"/>
  <c r="IH20"/>
  <c r="BM4"/>
  <c r="IB22"/>
  <c r="IC22" s="1"/>
  <c r="BO19"/>
  <c r="BP18"/>
  <c r="BQ9"/>
  <c r="BR2"/>
  <c r="BO20"/>
  <c r="ID21"/>
  <c r="BP10"/>
  <c r="BP20"/>
  <c r="BO22"/>
  <c r="IF21" l="1"/>
  <c r="IH21"/>
  <c r="BN4"/>
  <c r="IB23"/>
  <c r="IC23" s="1"/>
  <c r="BP19"/>
  <c r="BQ18"/>
  <c r="BR9"/>
  <c r="BS2"/>
  <c r="BQ10"/>
  <c r="ID22"/>
  <c r="BP21"/>
  <c r="BP22"/>
  <c r="BQ21"/>
  <c r="IF22" l="1"/>
  <c r="IH22"/>
  <c r="BO4"/>
  <c r="IB24"/>
  <c r="IC24" s="1"/>
  <c r="BQ19"/>
  <c r="BR18"/>
  <c r="BS9"/>
  <c r="BT2"/>
  <c r="BR20"/>
  <c r="BQ20"/>
  <c r="BQ22"/>
  <c r="BR10"/>
  <c r="ID23"/>
  <c r="BR22"/>
  <c r="IF23" l="1"/>
  <c r="IH23"/>
  <c r="BP4"/>
  <c r="IB25"/>
  <c r="BR19"/>
  <c r="BS18"/>
  <c r="BT9"/>
  <c r="BU2"/>
  <c r="ID24"/>
  <c r="BR21"/>
  <c r="BS10"/>
  <c r="BS20"/>
  <c r="IF24" l="1"/>
  <c r="IH24"/>
  <c r="IC25"/>
  <c r="IB26"/>
  <c r="BQ4"/>
  <c r="BS19"/>
  <c r="BT18"/>
  <c r="BU9"/>
  <c r="BV2"/>
  <c r="BS21"/>
  <c r="BS22"/>
  <c r="ID25"/>
  <c r="BT21"/>
  <c r="BT10"/>
  <c r="IF25" l="1"/>
  <c r="IH25"/>
  <c r="IC26"/>
  <c r="IB27"/>
  <c r="BR4"/>
  <c r="BT19"/>
  <c r="BU18"/>
  <c r="BV9"/>
  <c r="BW2"/>
  <c r="BU10"/>
  <c r="BU21"/>
  <c r="BT22"/>
  <c r="ID26"/>
  <c r="BT20"/>
  <c r="IF26" l="1"/>
  <c r="IH26"/>
  <c r="IC27"/>
  <c r="IB28"/>
  <c r="BS4"/>
  <c r="BU19"/>
  <c r="BV18"/>
  <c r="BW9"/>
  <c r="BX2"/>
  <c r="BV10"/>
  <c r="BU20"/>
  <c r="BU22"/>
  <c r="BV20"/>
  <c r="ID27"/>
  <c r="IF27" l="1"/>
  <c r="IH27"/>
  <c r="IC28"/>
  <c r="IB29"/>
  <c r="BT4"/>
  <c r="BV19"/>
  <c r="BW18"/>
  <c r="BX9"/>
  <c r="BY2"/>
  <c r="ID28"/>
  <c r="BW22"/>
  <c r="BW21"/>
  <c r="BW10"/>
  <c r="BV21"/>
  <c r="BV22"/>
  <c r="IF28" l="1"/>
  <c r="IH28"/>
  <c r="IC29"/>
  <c r="IB30"/>
  <c r="BU4"/>
  <c r="BW19"/>
  <c r="BX18"/>
  <c r="BY9"/>
  <c r="BZ2"/>
  <c r="BX22"/>
  <c r="BW20"/>
  <c r="BX10"/>
  <c r="ID29"/>
  <c r="IF29" l="1"/>
  <c r="IH29"/>
  <c r="IC30"/>
  <c r="IB31"/>
  <c r="BV4"/>
  <c r="BX19"/>
  <c r="BY18"/>
  <c r="BZ9"/>
  <c r="CA2"/>
  <c r="BY22"/>
  <c r="BX21"/>
  <c r="BY10"/>
  <c r="BX20"/>
  <c r="ID30"/>
  <c r="IF30" l="1"/>
  <c r="IH30"/>
  <c r="IC31"/>
  <c r="IB32"/>
  <c r="BW4"/>
  <c r="BY19"/>
  <c r="BZ18"/>
  <c r="CA9"/>
  <c r="CB2"/>
  <c r="BZ10"/>
  <c r="BY21"/>
  <c r="BZ22"/>
  <c r="BY20"/>
  <c r="ID31"/>
  <c r="IF31" l="1"/>
  <c r="IH31"/>
  <c r="IC32"/>
  <c r="IB33"/>
  <c r="BX4"/>
  <c r="BZ19"/>
  <c r="CA18"/>
  <c r="CB9"/>
  <c r="CC2"/>
  <c r="BZ21"/>
  <c r="CA10"/>
  <c r="CA20"/>
  <c r="BZ20"/>
  <c r="ID32"/>
  <c r="IF32" l="1"/>
  <c r="IH32"/>
  <c r="IC33"/>
  <c r="IB34"/>
  <c r="BY4"/>
  <c r="CA19"/>
  <c r="BC7" s="1"/>
  <c r="CB18"/>
  <c r="CC9"/>
  <c r="CD2"/>
  <c r="BX5"/>
  <c r="BX7"/>
  <c r="BX6"/>
  <c r="CA22"/>
  <c r="ID33"/>
  <c r="CB10"/>
  <c r="CB22"/>
  <c r="CA21"/>
  <c r="IF33" l="1"/>
  <c r="IH33"/>
  <c r="IC34"/>
  <c r="IB35"/>
  <c r="BZ4"/>
  <c r="BU6"/>
  <c r="BR6"/>
  <c r="BS6"/>
  <c r="BR5"/>
  <c r="BV7"/>
  <c r="BU5"/>
  <c r="BT5"/>
  <c r="BQ5"/>
  <c r="BO5"/>
  <c r="BN5"/>
  <c r="BK5"/>
  <c r="BH5"/>
  <c r="BG5"/>
  <c r="BE5"/>
  <c r="BC5"/>
  <c r="BO6"/>
  <c r="BN6"/>
  <c r="BK6"/>
  <c r="BJ6"/>
  <c r="BH6"/>
  <c r="BG6"/>
  <c r="BC6"/>
  <c r="BQ7"/>
  <c r="BO7"/>
  <c r="BM7"/>
  <c r="BK7"/>
  <c r="BH7"/>
  <c r="BG7"/>
  <c r="BE7"/>
  <c r="BW6"/>
  <c r="BW5"/>
  <c r="BT7"/>
  <c r="BW7"/>
  <c r="BR7"/>
  <c r="BT6"/>
  <c r="BS7"/>
  <c r="BV6"/>
  <c r="BV5"/>
  <c r="BS5"/>
  <c r="BU7"/>
  <c r="BP5"/>
  <c r="BM5"/>
  <c r="BL5"/>
  <c r="BJ5"/>
  <c r="BI5"/>
  <c r="BF5"/>
  <c r="BD5"/>
  <c r="BQ6"/>
  <c r="BP6"/>
  <c r="BL6"/>
  <c r="BM6"/>
  <c r="BI6"/>
  <c r="BF6"/>
  <c r="BE6"/>
  <c r="BD6"/>
  <c r="BP7"/>
  <c r="BN7"/>
  <c r="BL7"/>
  <c r="BJ7"/>
  <c r="BI7"/>
  <c r="BF7"/>
  <c r="BD7"/>
  <c r="CB19"/>
  <c r="CC18"/>
  <c r="CD9"/>
  <c r="CE2"/>
  <c r="BY7"/>
  <c r="BY6"/>
  <c r="BY5"/>
  <c r="CC10"/>
  <c r="CC22"/>
  <c r="CB20"/>
  <c r="ID34"/>
  <c r="CB21"/>
  <c r="IF34" l="1"/>
  <c r="IH34"/>
  <c r="IC35"/>
  <c r="IB36"/>
  <c r="CA4"/>
  <c r="CC19"/>
  <c r="CD18"/>
  <c r="CE9"/>
  <c r="CF2"/>
  <c r="BZ5"/>
  <c r="BZ7"/>
  <c r="BZ6"/>
  <c r="ID35"/>
  <c r="CD22"/>
  <c r="CD10"/>
  <c r="CC20"/>
  <c r="CC21"/>
  <c r="IF35" l="1"/>
  <c r="IH35"/>
  <c r="IC36"/>
  <c r="IB37"/>
  <c r="CB4"/>
  <c r="CD19"/>
  <c r="CE18"/>
  <c r="CF9"/>
  <c r="CG2"/>
  <c r="CA7"/>
  <c r="CA6"/>
  <c r="CA5"/>
  <c r="CD21"/>
  <c r="CE22"/>
  <c r="CE10"/>
  <c r="ID36"/>
  <c r="CD20"/>
  <c r="IF36" l="1"/>
  <c r="IH36"/>
  <c r="IC37"/>
  <c r="IB38"/>
  <c r="CC4"/>
  <c r="CE19"/>
  <c r="CF18"/>
  <c r="CG9"/>
  <c r="CH2"/>
  <c r="CB5"/>
  <c r="CB7"/>
  <c r="CB6"/>
  <c r="CE20"/>
  <c r="ID37"/>
  <c r="CE21"/>
  <c r="CF20"/>
  <c r="CF10"/>
  <c r="IF37" l="1"/>
  <c r="IH37"/>
  <c r="IC38"/>
  <c r="IB39"/>
  <c r="CD4"/>
  <c r="CF19"/>
  <c r="CG18"/>
  <c r="CI2"/>
  <c r="CH9"/>
  <c r="CC7"/>
  <c r="CC6"/>
  <c r="CC5"/>
  <c r="CG22"/>
  <c r="CG10"/>
  <c r="ID38"/>
  <c r="CF22"/>
  <c r="CF21"/>
  <c r="IF38" l="1"/>
  <c r="IH38"/>
  <c r="IC39"/>
  <c r="IB40"/>
  <c r="CE4"/>
  <c r="CG19"/>
  <c r="CJ2"/>
  <c r="CI9"/>
  <c r="CH18"/>
  <c r="CD5"/>
  <c r="CD7"/>
  <c r="CD6"/>
  <c r="CH10"/>
  <c r="CG21"/>
  <c r="ID39"/>
  <c r="CH20"/>
  <c r="CG20"/>
  <c r="IF39" l="1"/>
  <c r="IH39"/>
  <c r="IC40"/>
  <c r="IB41"/>
  <c r="CF4"/>
  <c r="CH19"/>
  <c r="CJ9"/>
  <c r="CK2"/>
  <c r="CI18"/>
  <c r="CE7"/>
  <c r="CE6"/>
  <c r="CE5"/>
  <c r="CH21"/>
  <c r="CI10"/>
  <c r="ID40"/>
  <c r="CH22"/>
  <c r="CI22"/>
  <c r="IF40" l="1"/>
  <c r="IH40"/>
  <c r="IC41"/>
  <c r="IB42"/>
  <c r="CG4"/>
  <c r="CI19"/>
  <c r="CJ18"/>
  <c r="CK9"/>
  <c r="CL2"/>
  <c r="CF5"/>
  <c r="CF7"/>
  <c r="CF6"/>
  <c r="CJ20"/>
  <c r="ID41"/>
  <c r="CI21"/>
  <c r="CJ10"/>
  <c r="CI20"/>
  <c r="IF41" l="1"/>
  <c r="IH41"/>
  <c r="IC42"/>
  <c r="IB43"/>
  <c r="CH4"/>
  <c r="CJ19"/>
  <c r="CK18"/>
  <c r="CL9"/>
  <c r="CM2"/>
  <c r="CG7"/>
  <c r="CG6"/>
  <c r="CG5"/>
  <c r="CJ22"/>
  <c r="CK10"/>
  <c r="ID42"/>
  <c r="CK21"/>
  <c r="CJ21"/>
  <c r="IF42" l="1"/>
  <c r="IH42"/>
  <c r="IC43"/>
  <c r="IB44"/>
  <c r="CI4"/>
  <c r="CK19"/>
  <c r="CL18"/>
  <c r="CM9"/>
  <c r="CN2"/>
  <c r="CH5"/>
  <c r="CH7"/>
  <c r="CH6"/>
  <c r="CK22"/>
  <c r="CK20"/>
  <c r="CL10"/>
  <c r="CL22"/>
  <c r="CL21"/>
  <c r="ID43"/>
  <c r="IF43" l="1"/>
  <c r="IH43"/>
  <c r="IC44"/>
  <c r="IB45"/>
  <c r="CJ4"/>
  <c r="CL19"/>
  <c r="CM18"/>
  <c r="CN9"/>
  <c r="CO2"/>
  <c r="CI7"/>
  <c r="CI6"/>
  <c r="CI5"/>
  <c r="ID44"/>
  <c r="CM10"/>
  <c r="CL20"/>
  <c r="CM20"/>
  <c r="IF44" l="1"/>
  <c r="IH44"/>
  <c r="IC45"/>
  <c r="IB46"/>
  <c r="CK4"/>
  <c r="CM19"/>
  <c r="CN18"/>
  <c r="CO9"/>
  <c r="CP2"/>
  <c r="CJ5"/>
  <c r="CJ7"/>
  <c r="CJ6"/>
  <c r="CM21"/>
  <c r="CN20"/>
  <c r="CM22"/>
  <c r="CN10"/>
  <c r="CN22"/>
  <c r="ID45"/>
  <c r="IF45" l="1"/>
  <c r="IH45"/>
  <c r="IC46"/>
  <c r="IB47"/>
  <c r="CL4"/>
  <c r="CN19"/>
  <c r="CO18"/>
  <c r="CP9"/>
  <c r="CQ2"/>
  <c r="CK7"/>
  <c r="CK6"/>
  <c r="CK5"/>
  <c r="CO10"/>
  <c r="CO21"/>
  <c r="ID46"/>
  <c r="CN21"/>
  <c r="IF46" l="1"/>
  <c r="IH46"/>
  <c r="IC47"/>
  <c r="IB48"/>
  <c r="CM4"/>
  <c r="CO19"/>
  <c r="CP18"/>
  <c r="CQ9"/>
  <c r="CR2"/>
  <c r="CL5"/>
  <c r="CL7"/>
  <c r="CL6"/>
  <c r="CO20"/>
  <c r="CP10"/>
  <c r="ID47"/>
  <c r="CP20"/>
  <c r="CO22"/>
  <c r="IF47" l="1"/>
  <c r="IH47"/>
  <c r="IC48"/>
  <c r="IB49"/>
  <c r="CN4"/>
  <c r="CP19"/>
  <c r="CQ18"/>
  <c r="CR9"/>
  <c r="CS2"/>
  <c r="CM7"/>
  <c r="CM6"/>
  <c r="CM5"/>
  <c r="CQ20"/>
  <c r="CQ22"/>
  <c r="CP21"/>
  <c r="CP22"/>
  <c r="CQ10"/>
  <c r="ID48"/>
  <c r="IF48" l="1"/>
  <c r="IH48"/>
  <c r="IC49"/>
  <c r="IB50"/>
  <c r="CO4"/>
  <c r="CQ19"/>
  <c r="CR18"/>
  <c r="CS9"/>
  <c r="CT2"/>
  <c r="CN5"/>
  <c r="CN7"/>
  <c r="CN6"/>
  <c r="CR22"/>
  <c r="CR10"/>
  <c r="CQ21"/>
  <c r="ID49"/>
  <c r="CR20"/>
  <c r="IF49" l="1"/>
  <c r="IH49"/>
  <c r="IC50"/>
  <c r="IB51"/>
  <c r="CP4"/>
  <c r="CR19"/>
  <c r="CS18"/>
  <c r="CT9"/>
  <c r="CU2"/>
  <c r="CO7"/>
  <c r="CO6"/>
  <c r="CO5"/>
  <c r="CR21"/>
  <c r="CS22"/>
  <c r="CS21"/>
  <c r="ID50"/>
  <c r="CS10"/>
  <c r="IF50" l="1"/>
  <c r="IH50"/>
  <c r="IC51"/>
  <c r="IB52"/>
  <c r="CQ4"/>
  <c r="CS19"/>
  <c r="CT18"/>
  <c r="CU9"/>
  <c r="CV2"/>
  <c r="CP5"/>
  <c r="CP7"/>
  <c r="CP6"/>
  <c r="CT22"/>
  <c r="ID51"/>
  <c r="CS20"/>
  <c r="CT10"/>
  <c r="IF51" l="1"/>
  <c r="IH51"/>
  <c r="IC52"/>
  <c r="IB53"/>
  <c r="CR4"/>
  <c r="CT19"/>
  <c r="CU18"/>
  <c r="CV9"/>
  <c r="CW2"/>
  <c r="CQ7"/>
  <c r="CQ6"/>
  <c r="CQ5"/>
  <c r="CU21"/>
  <c r="ID52"/>
  <c r="CU10"/>
  <c r="CT20"/>
  <c r="CT21"/>
  <c r="IF52" l="1"/>
  <c r="IH52"/>
  <c r="IC53"/>
  <c r="IB54"/>
  <c r="CS4"/>
  <c r="CU19"/>
  <c r="CV18"/>
  <c r="CW9"/>
  <c r="CX2"/>
  <c r="CR5"/>
  <c r="CR7"/>
  <c r="CR6"/>
  <c r="CU22"/>
  <c r="CU20"/>
  <c r="CV22"/>
  <c r="CV10"/>
  <c r="ID53"/>
  <c r="IF53" l="1"/>
  <c r="IH53"/>
  <c r="IC54"/>
  <c r="IB55"/>
  <c r="CT4"/>
  <c r="CV19"/>
  <c r="CW18"/>
  <c r="CX9"/>
  <c r="CY2"/>
  <c r="CS7"/>
  <c r="CS6"/>
  <c r="CS5"/>
  <c r="CV20"/>
  <c r="CW22"/>
  <c r="CW21"/>
  <c r="CW10"/>
  <c r="CV21"/>
  <c r="ID54"/>
  <c r="CX10"/>
  <c r="IF54" l="1"/>
  <c r="IH54"/>
  <c r="IC55"/>
  <c r="IB56"/>
  <c r="CV4"/>
  <c r="CU4"/>
  <c r="CW19"/>
  <c r="CY9"/>
  <c r="CZ2"/>
  <c r="DA2" s="1"/>
  <c r="DB2" s="1"/>
  <c r="DC2" s="1"/>
  <c r="DD2" s="1"/>
  <c r="DE2" s="1"/>
  <c r="DF2" s="1"/>
  <c r="DG2" s="1"/>
  <c r="DH2" s="1"/>
  <c r="CT6"/>
  <c r="CT5"/>
  <c r="CT7"/>
  <c r="CW20"/>
  <c r="ID55"/>
  <c r="CY10"/>
  <c r="IF55" l="1"/>
  <c r="IH55"/>
  <c r="IC56"/>
  <c r="IB57"/>
  <c r="CX4"/>
  <c r="CW4"/>
  <c r="CV6"/>
  <c r="CV5"/>
  <c r="CV7"/>
  <c r="CU5"/>
  <c r="CU7"/>
  <c r="CU6"/>
  <c r="ID56"/>
  <c r="IF56" l="1"/>
  <c r="IH56"/>
  <c r="IC57"/>
  <c r="IB58"/>
  <c r="CX5"/>
  <c r="CX7"/>
  <c r="CX6"/>
  <c r="CW5"/>
  <c r="CW7"/>
  <c r="CW6"/>
  <c r="ID57"/>
  <c r="IF57" l="1"/>
  <c r="IH57"/>
  <c r="IC58"/>
  <c r="IB59"/>
  <c r="ID58"/>
  <c r="IF58" l="1"/>
  <c r="IH58"/>
  <c r="IC59"/>
  <c r="IB60"/>
  <c r="ID59"/>
  <c r="IF59" l="1"/>
  <c r="IH59"/>
  <c r="IC60"/>
  <c r="IB61"/>
  <c r="ID60"/>
  <c r="IF60" l="1"/>
  <c r="IH60"/>
  <c r="IC61"/>
  <c r="IB62"/>
  <c r="IC62" s="1"/>
  <c r="ID61"/>
  <c r="ID62"/>
  <c r="IF61" l="1"/>
  <c r="IF62"/>
  <c r="IH62"/>
  <c r="IH61"/>
  <c r="IE3" l="1"/>
  <c r="IG58"/>
  <c r="IG60"/>
  <c r="IG56"/>
  <c r="IE60"/>
  <c r="IG53"/>
  <c r="IG55"/>
  <c r="IG52"/>
  <c r="IG54"/>
  <c r="IE54"/>
  <c r="IE58"/>
  <c r="IG61"/>
  <c r="IG59"/>
  <c r="IG57"/>
  <c r="IG62"/>
  <c r="IG27"/>
  <c r="IG4"/>
  <c r="IG3"/>
  <c r="IG21"/>
  <c r="IG7"/>
  <c r="IG13"/>
  <c r="IG14"/>
  <c r="IG23"/>
  <c r="IG6"/>
  <c r="IG15"/>
  <c r="IG16"/>
  <c r="IG22"/>
  <c r="IG8"/>
  <c r="IG12"/>
  <c r="IG9"/>
  <c r="IG24"/>
  <c r="IG11"/>
  <c r="IG25"/>
  <c r="IG26"/>
  <c r="IG17"/>
  <c r="IG5"/>
  <c r="IG18"/>
  <c r="IG19"/>
  <c r="IG10"/>
  <c r="IG20"/>
  <c r="IG28"/>
  <c r="IG29"/>
  <c r="IG30"/>
  <c r="IG31"/>
  <c r="IG32"/>
  <c r="IG33"/>
  <c r="IG34"/>
  <c r="IG35"/>
  <c r="IG36"/>
  <c r="IG37"/>
  <c r="IG38"/>
  <c r="IG39"/>
  <c r="IG40"/>
  <c r="IG42"/>
  <c r="IG41"/>
  <c r="IG43"/>
  <c r="IG44"/>
  <c r="IG46"/>
  <c r="IG45"/>
  <c r="IG47"/>
  <c r="IG50"/>
  <c r="IG48"/>
  <c r="IG49"/>
  <c r="IG51"/>
  <c r="IE56"/>
  <c r="IE61"/>
  <c r="IE59"/>
  <c r="IE53"/>
  <c r="IE55"/>
  <c r="IE62"/>
  <c r="IE25"/>
  <c r="IE12"/>
  <c r="IE17"/>
  <c r="IE5"/>
  <c r="IE8"/>
  <c r="IE7"/>
  <c r="IE24"/>
  <c r="IE20"/>
  <c r="IE22"/>
  <c r="IE11"/>
  <c r="IE16"/>
  <c r="IE6"/>
  <c r="IE9"/>
  <c r="IE13"/>
  <c r="IE23"/>
  <c r="IE14"/>
  <c r="IE18"/>
  <c r="IE26"/>
  <c r="IE15"/>
  <c r="IE10"/>
  <c r="IE21"/>
  <c r="IE19"/>
  <c r="IE4"/>
  <c r="IE27"/>
  <c r="IE28"/>
  <c r="IE30"/>
  <c r="IE29"/>
  <c r="IE31"/>
  <c r="IE32"/>
  <c r="IE33"/>
  <c r="IE35"/>
  <c r="IE34"/>
  <c r="IE36"/>
  <c r="IE38"/>
  <c r="IE37"/>
  <c r="IE40"/>
  <c r="IE39"/>
  <c r="IE41"/>
  <c r="IE42"/>
  <c r="IE43"/>
  <c r="IE44"/>
  <c r="IE45"/>
  <c r="IE46"/>
  <c r="IE47"/>
  <c r="IE48"/>
  <c r="IE52"/>
  <c r="IE49"/>
  <c r="IE50"/>
  <c r="IE51"/>
  <c r="IE57"/>
  <c r="IJ26" l="1"/>
  <c r="IJ28"/>
  <c r="IJ30"/>
  <c r="IJ32"/>
  <c r="IJ34"/>
  <c r="IJ36"/>
  <c r="IJ38"/>
  <c r="IJ40"/>
  <c r="IJ42"/>
  <c r="IJ44"/>
  <c r="IJ46"/>
  <c r="IJ48"/>
  <c r="IJ50"/>
  <c r="IJ52"/>
  <c r="IJ54"/>
  <c r="IJ56"/>
  <c r="IJ58"/>
  <c r="IJ60"/>
  <c r="IJ62"/>
  <c r="IJ25"/>
  <c r="IJ23"/>
  <c r="IJ21"/>
  <c r="IJ19"/>
  <c r="IJ17"/>
  <c r="IJ15"/>
  <c r="IJ13"/>
  <c r="IJ11"/>
  <c r="IJ9"/>
  <c r="IJ7"/>
  <c r="IJ5"/>
  <c r="IJ3"/>
  <c r="IJ27"/>
  <c r="IJ29"/>
  <c r="IJ31"/>
  <c r="IJ33"/>
  <c r="IJ35"/>
  <c r="IJ37"/>
  <c r="IJ39"/>
  <c r="IJ41"/>
  <c r="IJ43"/>
  <c r="IJ45"/>
  <c r="IJ47"/>
  <c r="IJ49"/>
  <c r="IJ51"/>
  <c r="IJ53"/>
  <c r="IJ55"/>
  <c r="IJ57"/>
  <c r="IJ59"/>
  <c r="IJ61"/>
  <c r="IJ24"/>
  <c r="IJ22"/>
  <c r="IJ20"/>
  <c r="IJ18"/>
  <c r="IJ16"/>
  <c r="IJ14"/>
  <c r="IJ12"/>
  <c r="IJ10"/>
  <c r="IJ8"/>
  <c r="IJ6"/>
  <c r="IJ4"/>
  <c r="II27"/>
  <c r="II29"/>
  <c r="II31"/>
  <c r="II33"/>
  <c r="II35"/>
  <c r="II37"/>
  <c r="II39"/>
  <c r="II41"/>
  <c r="II43"/>
  <c r="II45"/>
  <c r="II47"/>
  <c r="II49"/>
  <c r="II51"/>
  <c r="II53"/>
  <c r="II55"/>
  <c r="II57"/>
  <c r="II59"/>
  <c r="II61"/>
  <c r="II24"/>
  <c r="II22"/>
  <c r="II20"/>
  <c r="II18"/>
  <c r="II16"/>
  <c r="II14"/>
  <c r="II12"/>
  <c r="II10"/>
  <c r="II8"/>
  <c r="II6"/>
  <c r="II4"/>
  <c r="II26"/>
  <c r="II28"/>
  <c r="II30"/>
  <c r="II32"/>
  <c r="II34"/>
  <c r="II36"/>
  <c r="II38"/>
  <c r="II40"/>
  <c r="II42"/>
  <c r="II44"/>
  <c r="II46"/>
  <c r="II48"/>
  <c r="II50"/>
  <c r="II52"/>
  <c r="II54"/>
  <c r="II56"/>
  <c r="II58"/>
  <c r="II60"/>
  <c r="II62"/>
  <c r="II25"/>
  <c r="II23"/>
  <c r="II21"/>
  <c r="II19"/>
  <c r="II17"/>
  <c r="II15"/>
  <c r="II13"/>
  <c r="II11"/>
  <c r="II9"/>
  <c r="II7"/>
  <c r="II5"/>
  <c r="II3"/>
</calcChain>
</file>

<file path=xl/connections.xml><?xml version="1.0" encoding="utf-8"?>
<connections xmlns="http://schemas.openxmlformats.org/spreadsheetml/2006/main">
  <connection id="1" name="42cf4b4d0a00000f0161c8085fc2eece_periodmap" type="6" refreshedVersion="4" background="1">
    <textPr prompt="0" sourceFile="C:\Documents and Settings\psamuel\Application Data\templates\ambassador\outbound\42cf4b4d0a00000f0161c8085fc2eece_periodmap.csv" delimiter="|">
      <textFields>
        <textField/>
      </textFields>
    </textPr>
  </connection>
  <connection id="2" name="d9dbf79a0a000012018ed81684e84ea7_criteria" type="6" refreshedVersion="3" background="1">
    <textPr prompt="0" sourceFile="C:\Documents and Settings\mayyappa\Application Data\templates\ambassador\outbound\d9dbf79a0a000012018ed81684e84ea7_criteria.csv" delimiter="|">
      <textFields>
        <textField/>
      </textFields>
    </textPr>
  </connection>
  <connection id="3" name="d9dbf79a0a000012018ed81684e84ea7_Sheet1" type="6" refreshedVersion="3" background="1">
    <textPr prompt="0" sourceFile="C:\Documents and Settings\mayyappa\Application Data\templates\ambassador\outbound\d9dbf79a0a000012018ed81684e84ea7_Sheet1.csv" delimiter="|">
      <textFields>
        <textField/>
      </textFields>
    </textPr>
  </connection>
  <connection id="4" name="d9dbf79a0a000012018ed81684e84ea7_SWMETA2" type="6" refreshedVersion="3" background="1">
    <textPr prompt="0" sourceFile="C:\Documents and Settings\mayyappa\Application Data\templates\ambassador\outbound\d9dbf79a0a000012018ed81684e84ea7_SWMETA2.csv" delimiter="|">
      <textFields>
        <textField/>
      </textFields>
    </textPr>
  </connection>
  <connection id="5" name="d9dbf79a0a000012018ed81684e84ea7_SWMETA3" type="6" refreshedVersion="3" background="1">
    <textPr prompt="0" sourceFile="C:\Documents and Settings\mayyappa\Application Data\templates\ambassador\outbound\d9dbf79a0a000012018ed81684e84ea7_SWMETA3.csv" delimiter="|">
      <textFields>
        <textField/>
      </textFields>
    </textPr>
  </connection>
  <connection id="6" name="e331a6690a0100a4018a59f342026c59_SWMETA2" type="6" refreshedVersion="3" background="1">
    <textPr prompt="0" sourceFile="C:\Documents and Settings\lsirisha\Application Data\templates\ambassador\outbound\e331a6690a0100a4018a59f342026c59_SWMETA2.csv" delimiter="|">
      <textFields>
        <textField/>
      </textFields>
    </textPr>
  </connection>
  <connection id="7" name="e331a6690a0100a4018a59f342026c59_SWMETA3" type="6" refreshedVersion="3" background="1">
    <textPr prompt="0" sourceFile="C:\Documents and Settings\lsirisha\Application Data\templates\ambassador\outbound\e331a6690a0100a4018a59f342026c59_SWMETA3.csv" delimiter="|">
      <textFields>
        <textField/>
      </textFields>
    </textPr>
  </connection>
  <connection id="8" name="SWMETA2-A1" type="6" refreshedVersion="2" background="1">
    <textPr prompt="0" sourceFile="C:\Documents and Settings\sbala\Application Data\templates\ambassador\outbound\d2cd9e590a00000b021fe30030e71f59_SWMETA2.csv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<sst xmlns="http://schemas.openxmlformats.org/spreadsheetml/2006/main" count="1573" uniqueCount="170">
  <si>
    <t>AE</t>
  </si>
  <si>
    <t>AR</t>
  </si>
  <si>
    <t>AT</t>
  </si>
  <si>
    <t>AU</t>
  </si>
  <si>
    <t>Source to Drop down</t>
  </si>
  <si>
    <t>Row occurrence of Time Series</t>
  </si>
  <si>
    <t>Column Occurrence</t>
  </si>
  <si>
    <t>Time Series</t>
  </si>
  <si>
    <t>Months</t>
  </si>
  <si>
    <t>C</t>
  </si>
  <si>
    <t>D</t>
  </si>
  <si>
    <t>E</t>
  </si>
  <si>
    <t>F</t>
  </si>
  <si>
    <t>H</t>
  </si>
  <si>
    <t>I</t>
  </si>
  <si>
    <t>J</t>
  </si>
  <si>
    <t>K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</si>
  <si>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</si>
  <si>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</si>
  <si>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</si>
  <si>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</si>
  <si>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</si>
  <si>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</si>
  <si>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</si>
  <si>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</si>
  <si>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</si>
  <si>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</si>
  <si>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</si>
  <si>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</si>
  <si>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</si>
  <si>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</si>
  <si>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</si>
  <si>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</si>
  <si>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</si>
  <si>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AF</t>
  </si>
  <si>
    <t>AG</t>
  </si>
  <si>
    <t>AH</t>
  </si>
  <si>
    <t>AI</t>
  </si>
  <si>
    <t>AJ</t>
  </si>
  <si>
    <t>AK</t>
  </si>
  <si>
    <t>AL</t>
  </si>
  <si>
    <t>AN</t>
  </si>
  <si>
    <t>AO</t>
  </si>
  <si>
    <t>AP</t>
  </si>
  <si>
    <t>AQ</t>
  </si>
  <si>
    <t>AS</t>
  </si>
  <si>
    <t>AV</t>
  </si>
  <si>
    <t>AW</t>
  </si>
  <si>
    <t>AX</t>
  </si>
  <si>
    <t>AY</t>
  </si>
  <si>
    <t>AZ</t>
  </si>
  <si>
    <t>Count of Year</t>
  </si>
  <si>
    <t>Total</t>
  </si>
  <si>
    <t>ts</t>
  </si>
  <si>
    <t>A</t>
  </si>
  <si>
    <t>AM</t>
  </si>
  <si>
    <t>B</t>
  </si>
  <si>
    <t>G</t>
  </si>
  <si>
    <t>L</t>
  </si>
  <si>
    <t>M</t>
  </si>
  <si>
    <t>Grand Total</t>
  </si>
  <si>
    <t>USD</t>
  </si>
  <si>
    <t>US Dollar</t>
  </si>
  <si>
    <t>-</t>
  </si>
  <si>
    <t>(All)</t>
  </si>
  <si>
    <t>Date</t>
  </si>
  <si>
    <t>Times Series data to graph</t>
  </si>
  <si>
    <t xml:space="preserve">Change Time Series </t>
  </si>
  <si>
    <t>Period Month</t>
  </si>
  <si>
    <t>Time Series Desc</t>
  </si>
  <si>
    <t xml:space="preserve">Current Period </t>
  </si>
  <si>
    <t>Period Start</t>
  </si>
  <si>
    <t>Quarter</t>
  </si>
  <si>
    <t>Year</t>
  </si>
  <si>
    <t>Year_Quarter</t>
  </si>
  <si>
    <t>'IND</t>
  </si>
  <si>
    <t>Q2</t>
  </si>
  <si>
    <t>Q3</t>
  </si>
  <si>
    <t>Q4</t>
  </si>
  <si>
    <t>Q1</t>
  </si>
  <si>
    <t>2011_Q2</t>
  </si>
  <si>
    <t>2011_Q3</t>
  </si>
  <si>
    <t>2011_Q4</t>
  </si>
  <si>
    <t>2012_Q1</t>
  </si>
  <si>
    <t>2012_Q2</t>
  </si>
  <si>
    <t xml:space="preserve">Submitted Date_Time </t>
  </si>
  <si>
    <t xml:space="preserve"> </t>
  </si>
  <si>
    <t>Business Calendar</t>
  </si>
  <si>
    <t>in</t>
  </si>
  <si>
    <t xml:space="preserve">Current Effective Period </t>
  </si>
  <si>
    <t xml:space="preserve">Access Control Filter Id  </t>
  </si>
  <si>
    <t>Sorted Order($)</t>
  </si>
  <si>
    <t>Sorted Order(Units)</t>
  </si>
  <si>
    <t>DOH</t>
  </si>
  <si>
    <t>PREVIOUS_QUARTER</t>
  </si>
  <si>
    <t>CURRENT_QUARTER</t>
  </si>
  <si>
    <t>CURRENT_QUARTER_PLUS_1</t>
  </si>
  <si>
    <t>CURRENT_QUARTER_PLUS_2</t>
  </si>
  <si>
    <t>CURRENT_QUARTER_PLUS_3</t>
  </si>
  <si>
    <t>PIVOT_PERIOD</t>
  </si>
  <si>
    <t>YEAR_PERIOD</t>
  </si>
  <si>
    <t>P1</t>
  </si>
  <si>
    <t>2011.010.00</t>
  </si>
  <si>
    <t>P2</t>
  </si>
  <si>
    <t>2011.011.00</t>
  </si>
  <si>
    <t>P3</t>
  </si>
  <si>
    <t>2011.012.00</t>
  </si>
  <si>
    <t>CAD</t>
  </si>
  <si>
    <t>Canadian Dollar</t>
  </si>
  <si>
    <t>CNY</t>
  </si>
  <si>
    <t>Yuan Renminbi</t>
  </si>
  <si>
    <t>EUR</t>
  </si>
  <si>
    <t>Euro</t>
  </si>
  <si>
    <t>RMB</t>
  </si>
  <si>
    <t>Chinese yuan</t>
  </si>
  <si>
    <t>Orders (Units)</t>
  </si>
  <si>
    <t>Past Due Backlog (Units)</t>
  </si>
  <si>
    <t>Deliveries (Units)</t>
  </si>
  <si>
    <t>Regional Confirm VBP (Units)</t>
  </si>
  <si>
    <t>Regional Confirm CBP (Units)</t>
  </si>
  <si>
    <t>Regional VBP plus CBP Total (Units)</t>
  </si>
  <si>
    <t>Latest Estimate (units)</t>
  </si>
  <si>
    <t>Region VBP Adj (Units)</t>
  </si>
  <si>
    <t>Region Adj (Units)</t>
  </si>
  <si>
    <t xml:space="preserve">Orders (Units) </t>
  </si>
  <si>
    <t xml:space="preserve">Total Orders (Units) </t>
  </si>
  <si>
    <t xml:space="preserve">Past Due Backlog (Units) </t>
  </si>
  <si>
    <t xml:space="preserve">Total Past Due Backlog (Units) </t>
  </si>
  <si>
    <t xml:space="preserve">Deliveries (Units) </t>
  </si>
  <si>
    <t xml:space="preserve">Total Deliveries (Units) </t>
  </si>
  <si>
    <t xml:space="preserve">Regional Confirm VBP (Units) </t>
  </si>
  <si>
    <t xml:space="preserve">Total Regional Confirm VBP (Units) </t>
  </si>
  <si>
    <t xml:space="preserve">Regional Confirm CBP (Units) </t>
  </si>
  <si>
    <t xml:space="preserve">Total Regional Confirm CBP (Units) </t>
  </si>
  <si>
    <t xml:space="preserve">Regional VBP plus CBP Total (Units) </t>
  </si>
  <si>
    <t xml:space="preserve">Total Regional VBP plus CBP Total (Units) </t>
  </si>
  <si>
    <t xml:space="preserve">Region VBP Adj (Units) </t>
  </si>
  <si>
    <t xml:space="preserve">Total Region VBP Adj (Units) </t>
  </si>
  <si>
    <t xml:space="preserve">Region Adj (Units) </t>
  </si>
  <si>
    <t xml:space="preserve">Total Region Adj (Units) </t>
  </si>
  <si>
    <t xml:space="preserve">Latest Estimate (units) </t>
  </si>
  <si>
    <t xml:space="preserve">Total Latest Estimate (units) </t>
  </si>
  <si>
    <t>SWF Opportunities (Euro)</t>
  </si>
  <si>
    <t xml:space="preserve">SWF Opportunities (Euro) </t>
  </si>
  <si>
    <t xml:space="preserve">Total SWF Opportunities (Euro) </t>
  </si>
  <si>
    <t>BUSINESS_UNIT Id</t>
  </si>
  <si>
    <t>BUSINESS_UNIT Desc</t>
  </si>
  <si>
    <t>BUSINESS_LINE Id</t>
  </si>
  <si>
    <t>BUSINESS_LINE Desc</t>
  </si>
  <si>
    <t>NET_ELEMENT_VERSION Id</t>
  </si>
  <si>
    <t>NET_ELEMENT_VERSION Desc</t>
  </si>
  <si>
    <t>Net_Element_Id</t>
  </si>
  <si>
    <t>Net_Element_Description</t>
  </si>
  <si>
    <t>UNIT_CLASS_ID</t>
  </si>
  <si>
    <t>SALES_ITEM Id</t>
  </si>
  <si>
    <t>SALES_ITEM Desc</t>
  </si>
  <si>
    <t>CLUSTER Id</t>
  </si>
  <si>
    <t>CLUSTER Desc</t>
  </si>
  <si>
    <t>REGION Id</t>
  </si>
  <si>
    <t>REGION Desc</t>
  </si>
  <si>
    <t xml:space="preserve">SUB_REGION Id  </t>
  </si>
  <si>
    <t xml:space="preserve">SUB_REGION Desc  </t>
  </si>
  <si>
    <t>CUSTOMER_TEAM Id</t>
  </si>
  <si>
    <t>CUSTOMER_TEAM Desc</t>
  </si>
  <si>
    <t>GROUP_KEY Id</t>
  </si>
  <si>
    <t>GROUP_KEY Desc</t>
  </si>
  <si>
    <t>Global_Id</t>
  </si>
  <si>
    <t>Global_Description</t>
  </si>
  <si>
    <t>Country_Id</t>
  </si>
  <si>
    <t>Country_Description</t>
  </si>
</sst>
</file>

<file path=xl/styles.xml><?xml version="1.0" encoding="utf-8"?>
<styleSheet xmlns="http://schemas.openxmlformats.org/spreadsheetml/2006/main">
  <numFmts count="1">
    <numFmt numFmtId="164" formatCode="[$-409]mmm\-yy;@"/>
  </numFmts>
  <fonts count="9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B50A00"/>
      <name val="Arial"/>
      <family val="2"/>
    </font>
    <font>
      <sz val="10"/>
      <color theme="0"/>
      <name val="Arial"/>
      <family val="2"/>
    </font>
    <font>
      <sz val="10"/>
      <color indexed="23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6">
    <xf numFmtId="0" fontId="0" fillId="0" borderId="0" xfId="0"/>
    <xf numFmtId="22" fontId="0" fillId="0" borderId="0" xfId="0" applyNumberFormat="1"/>
    <xf numFmtId="47" fontId="0" fillId="0" borderId="0" xfId="0" applyNumberFormat="1"/>
    <xf numFmtId="0" fontId="4" fillId="0" borderId="0" xfId="0" applyFont="1" applyFill="1"/>
    <xf numFmtId="0" fontId="4" fillId="0" borderId="0" xfId="0" applyFont="1"/>
    <xf numFmtId="0" fontId="6" fillId="2" borderId="0" xfId="0" applyFont="1" applyFill="1"/>
    <xf numFmtId="0" fontId="6" fillId="0" borderId="0" xfId="0" applyFont="1"/>
    <xf numFmtId="164" fontId="6" fillId="0" borderId="0" xfId="0" applyNumberFormat="1" applyFont="1"/>
    <xf numFmtId="0" fontId="4" fillId="0" borderId="0" xfId="0" applyFont="1" applyAlignment="1"/>
    <xf numFmtId="0" fontId="6" fillId="0" borderId="0" xfId="0" applyFont="1" applyAlignment="1">
      <alignment horizontal="left" indent="1"/>
    </xf>
    <xf numFmtId="0" fontId="7" fillId="0" borderId="0" xfId="0" applyFont="1" applyAlignment="1"/>
    <xf numFmtId="0" fontId="4" fillId="0" borderId="0" xfId="2"/>
    <xf numFmtId="0" fontId="4" fillId="0" borderId="0" xfId="0" pivotButton="1" applyFont="1"/>
    <xf numFmtId="164" fontId="4" fillId="0" borderId="0" xfId="0" applyNumberFormat="1" applyFont="1" applyFill="1"/>
    <xf numFmtId="38" fontId="4" fillId="0" borderId="0" xfId="0" applyNumberFormat="1" applyFont="1"/>
    <xf numFmtId="0" fontId="4" fillId="0" borderId="0" xfId="0" applyFont="1" applyBorder="1" applyAlignment="1"/>
    <xf numFmtId="0" fontId="8" fillId="0" borderId="10" xfId="0" applyFont="1" applyBorder="1"/>
    <xf numFmtId="0" fontId="8" fillId="0" borderId="11" xfId="0" applyFont="1" applyBorder="1" applyAlignment="1"/>
    <xf numFmtId="0" fontId="3" fillId="0" borderId="10" xfId="0" applyFont="1" applyBorder="1" applyAlignment="1">
      <alignment horizontal="left" vertical="center" wrapText="1"/>
    </xf>
    <xf numFmtId="164" fontId="3" fillId="0" borderId="7" xfId="0" applyNumberFormat="1" applyFont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0" fillId="0" borderId="0" xfId="0" applyFill="1"/>
    <xf numFmtId="0" fontId="4" fillId="0" borderId="0" xfId="0" applyFont="1" applyFill="1" applyBorder="1"/>
    <xf numFmtId="164" fontId="4" fillId="0" borderId="0" xfId="0" applyNumberFormat="1" applyFont="1" applyFill="1" applyBorder="1"/>
    <xf numFmtId="0" fontId="6" fillId="0" borderId="1" xfId="0" pivotButton="1" applyFont="1" applyBorder="1"/>
    <xf numFmtId="0" fontId="6" fillId="0" borderId="3" xfId="0" applyFont="1" applyBorder="1"/>
    <xf numFmtId="164" fontId="6" fillId="0" borderId="1" xfId="0" applyNumberFormat="1" applyFont="1" applyBorder="1"/>
    <xf numFmtId="0" fontId="6" fillId="0" borderId="3" xfId="0" applyNumberFormat="1" applyFont="1" applyBorder="1"/>
    <xf numFmtId="164" fontId="6" fillId="0" borderId="4" xfId="0" applyNumberFormat="1" applyFont="1" applyBorder="1"/>
    <xf numFmtId="0" fontId="6" fillId="0" borderId="5" xfId="0" applyNumberFormat="1" applyFont="1" applyBorder="1"/>
    <xf numFmtId="164" fontId="6" fillId="0" borderId="6" xfId="0" applyNumberFormat="1" applyFont="1" applyBorder="1"/>
    <xf numFmtId="0" fontId="6" fillId="0" borderId="2" xfId="0" applyNumberFormat="1" applyFont="1" applyBorder="1"/>
    <xf numFmtId="0" fontId="6" fillId="2" borderId="0" xfId="0" applyFont="1" applyFill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106">
    <dxf>
      <numFmt numFmtId="5" formatCode="#,##0_);\(#,##0\)"/>
    </dxf>
    <dxf>
      <font>
        <b/>
      </font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border>
        <top/>
      </border>
    </dxf>
    <dxf>
      <border>
        <top/>
      </border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font>
        <sz val="10"/>
      </font>
    </dxf>
    <dxf>
      <font>
        <name val="Arial"/>
        <scheme val="none"/>
      </font>
    </dxf>
    <dxf>
      <font>
        <color theme="0"/>
      </font>
    </dxf>
    <dxf>
      <font>
        <b val="0"/>
      </font>
    </dxf>
    <dxf>
      <font>
        <b val="0"/>
      </font>
    </dxf>
    <dxf>
      <font>
        <color theme="0"/>
      </font>
    </dxf>
    <dxf>
      <font>
        <name val="Arial"/>
        <scheme val="none"/>
      </font>
    </dxf>
    <dxf>
      <font>
        <sz val="10"/>
      </font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border>
        <top/>
      </border>
    </dxf>
    <dxf>
      <border>
        <top/>
      </border>
    </dxf>
    <dxf>
      <border>
        <top/>
      </border>
    </dxf>
    <dxf>
      <font>
        <b val="0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</font>
    </dxf>
    <dxf>
      <font>
        <name val="Arial"/>
        <scheme val="none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sz val="10"/>
      </font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numFmt numFmtId="5" formatCode="#,##0_);\(#,##0\)"/>
    </dxf>
    <dxf>
      <font>
        <b val="0"/>
        <i val="0"/>
        <color theme="1"/>
      </font>
      <fill>
        <patternFill patternType="none">
          <bgColor auto="1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 val="0"/>
        <i val="0"/>
      </font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color theme="1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b/>
        <color theme="1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color theme="1"/>
      </font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</dxfs>
  <tableStyles count="1" defaultTableStyle="TableStyleMedium9" defaultPivotStyle="PivotStyleLight16">
    <tableStyle name="Shurtape" table="0" count="8">
      <tableStyleElement type="wholeTable" dxfId="105"/>
      <tableStyleElement type="headerRow" dxfId="104"/>
      <tableStyleElement type="totalRow" dxfId="103"/>
      <tableStyleElement type="firstRowSubheading" dxfId="102"/>
      <tableStyleElement type="secondRowSubheading" dxfId="101"/>
      <tableStyleElement type="thirdRowSubheading" dxfId="100"/>
      <tableStyleElement type="pageFieldLabels" dxfId="99"/>
      <tableStyleElement type="pageFieldValues" dxfId="9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50A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50A00"/>
      <color rgb="FF001848"/>
      <color rgb="FF558F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plotArea>
      <c:layout>
        <c:manualLayout>
          <c:layoutTarget val="inner"/>
          <c:xMode val="edge"/>
          <c:yMode val="edge"/>
          <c:x val="8.3265193451043717E-2"/>
          <c:y val="3.0208212844052992E-2"/>
          <c:w val="0.89899284703915083"/>
          <c:h val="0.64558286583681457"/>
        </c:manualLayout>
      </c:layout>
      <c:barChart>
        <c:barDir val="col"/>
        <c:grouping val="clustered"/>
        <c:ser>
          <c:idx val="0"/>
          <c:order val="0"/>
          <c:tx>
            <c:strRef>
              <c:f>'Current Plan Report'!$BA$5:$BB$5</c:f>
              <c:strCache>
                <c:ptCount val="1"/>
                <c:pt idx="0">
                  <c:v>Orders (Units) </c:v>
                </c:pt>
              </c:strCache>
            </c:strRef>
          </c:tx>
          <c:spPr>
            <a:solidFill>
              <a:schemeClr val="accent1"/>
            </a:solidFill>
            <a:effectLst/>
          </c:spPr>
          <c:cat>
            <c:numRef>
              <c:f>'Current Plan Report'!$BC$4:$CX$4</c:f>
              <c:numCache>
                <c:formatCode>[$-409]mmm\-yy;@</c:formatCode>
                <c:ptCount val="48"/>
                <c:pt idx="0">
                  <c:v>40649</c:v>
                </c:pt>
                <c:pt idx="1">
                  <c:v>40679</c:v>
                </c:pt>
                <c:pt idx="2">
                  <c:v>40710</c:v>
                </c:pt>
                <c:pt idx="3">
                  <c:v>40740</c:v>
                </c:pt>
                <c:pt idx="4">
                  <c:v>40771</c:v>
                </c:pt>
                <c:pt idx="5">
                  <c:v>40802</c:v>
                </c:pt>
                <c:pt idx="6">
                  <c:v>40832</c:v>
                </c:pt>
                <c:pt idx="7">
                  <c:v>40863</c:v>
                </c:pt>
                <c:pt idx="8">
                  <c:v>40893</c:v>
                </c:pt>
                <c:pt idx="9">
                  <c:v>40924</c:v>
                </c:pt>
                <c:pt idx="10">
                  <c:v>40955</c:v>
                </c:pt>
                <c:pt idx="11">
                  <c:v>40984</c:v>
                </c:pt>
                <c:pt idx="12">
                  <c:v>41015</c:v>
                </c:pt>
                <c:pt idx="13">
                  <c:v>41045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cat>
          <c:val>
            <c:numRef>
              <c:f>'Current Plan Report'!$BC$5:$CX$5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199973.22301800002</c:v>
                </c:pt>
                <c:pt idx="3">
                  <c:v>214081.22845900001</c:v>
                </c:pt>
                <c:pt idx="4">
                  <c:v>203848.71906199999</c:v>
                </c:pt>
                <c:pt idx="5">
                  <c:v>218038.57420500001</c:v>
                </c:pt>
                <c:pt idx="6">
                  <c:v>218048.07901300001</c:v>
                </c:pt>
                <c:pt idx="7">
                  <c:v>210300.38688599999</c:v>
                </c:pt>
                <c:pt idx="8">
                  <c:v>215676.05486</c:v>
                </c:pt>
                <c:pt idx="9">
                  <c:v>213265.39536199998</c:v>
                </c:pt>
                <c:pt idx="10">
                  <c:v>215490.06540100003</c:v>
                </c:pt>
                <c:pt idx="11">
                  <c:v>216739.394225</c:v>
                </c:pt>
                <c:pt idx="12">
                  <c:v>214620.232709</c:v>
                </c:pt>
                <c:pt idx="13">
                  <c:v>220373.23918600002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'Current Plan Report'!$BA$6:$BB$6</c:f>
              <c:strCache>
                <c:ptCount val="1"/>
                <c:pt idx="0">
                  <c:v>Deliveries (Units) </c:v>
                </c:pt>
              </c:strCache>
            </c:strRef>
          </c:tx>
          <c:spPr>
            <a:solidFill>
              <a:srgbClr val="92D050"/>
            </a:solidFill>
            <a:effectLst/>
          </c:spPr>
          <c:cat>
            <c:numRef>
              <c:f>'Current Plan Report'!$BC$4:$CX$4</c:f>
              <c:numCache>
                <c:formatCode>[$-409]mmm\-yy;@</c:formatCode>
                <c:ptCount val="48"/>
                <c:pt idx="0">
                  <c:v>40649</c:v>
                </c:pt>
                <c:pt idx="1">
                  <c:v>40679</c:v>
                </c:pt>
                <c:pt idx="2">
                  <c:v>40710</c:v>
                </c:pt>
                <c:pt idx="3">
                  <c:v>40740</c:v>
                </c:pt>
                <c:pt idx="4">
                  <c:v>40771</c:v>
                </c:pt>
                <c:pt idx="5">
                  <c:v>40802</c:v>
                </c:pt>
                <c:pt idx="6">
                  <c:v>40832</c:v>
                </c:pt>
                <c:pt idx="7">
                  <c:v>40863</c:v>
                </c:pt>
                <c:pt idx="8">
                  <c:v>40893</c:v>
                </c:pt>
                <c:pt idx="9">
                  <c:v>40924</c:v>
                </c:pt>
                <c:pt idx="10">
                  <c:v>40955</c:v>
                </c:pt>
                <c:pt idx="11">
                  <c:v>40984</c:v>
                </c:pt>
                <c:pt idx="12">
                  <c:v>41015</c:v>
                </c:pt>
                <c:pt idx="13">
                  <c:v>41045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cat>
          <c:val>
            <c:numRef>
              <c:f>'Current Plan Report'!$BC$6:$CX$6</c:f>
              <c:numCache>
                <c:formatCode>General</c:formatCode>
                <c:ptCount val="48"/>
                <c:pt idx="0">
                  <c:v>100769.54</c:v>
                </c:pt>
                <c:pt idx="1">
                  <c:v>212653.90999999997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axId val="47971712"/>
        <c:axId val="134631424"/>
      </c:barChart>
      <c:lineChart>
        <c:grouping val="standard"/>
        <c:ser>
          <c:idx val="2"/>
          <c:order val="2"/>
          <c:tx>
            <c:strRef>
              <c:f>'Current Plan Report'!$BA$7:$BB$7</c:f>
              <c:strCache>
                <c:ptCount val="1"/>
                <c:pt idx="0">
                  <c:v>Region Adj (Units) </c:v>
                </c:pt>
              </c:strCache>
            </c:strRef>
          </c:tx>
          <c:spPr>
            <a:ln w="28575">
              <a:solidFill>
                <a:srgbClr val="C00000"/>
              </a:solidFill>
            </a:ln>
            <a:effectLst/>
          </c:spPr>
          <c:marker>
            <c:symbol val="none"/>
          </c:marker>
          <c:cat>
            <c:numRef>
              <c:f>'Current Plan Report'!$BC$4:$CX$4</c:f>
              <c:numCache>
                <c:formatCode>[$-409]mmm\-yy;@</c:formatCode>
                <c:ptCount val="48"/>
                <c:pt idx="0">
                  <c:v>40649</c:v>
                </c:pt>
                <c:pt idx="1">
                  <c:v>40679</c:v>
                </c:pt>
                <c:pt idx="2">
                  <c:v>40710</c:v>
                </c:pt>
                <c:pt idx="3">
                  <c:v>40740</c:v>
                </c:pt>
                <c:pt idx="4">
                  <c:v>40771</c:v>
                </c:pt>
                <c:pt idx="5">
                  <c:v>40802</c:v>
                </c:pt>
                <c:pt idx="6">
                  <c:v>40832</c:v>
                </c:pt>
                <c:pt idx="7">
                  <c:v>40863</c:v>
                </c:pt>
                <c:pt idx="8">
                  <c:v>40893</c:v>
                </c:pt>
                <c:pt idx="9">
                  <c:v>40924</c:v>
                </c:pt>
                <c:pt idx="10">
                  <c:v>40955</c:v>
                </c:pt>
                <c:pt idx="11">
                  <c:v>40984</c:v>
                </c:pt>
                <c:pt idx="12">
                  <c:v>41015</c:v>
                </c:pt>
                <c:pt idx="13">
                  <c:v>41045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cat>
          <c:val>
            <c:numRef>
              <c:f>'Current Plan Report'!$BC$7:$CX$7</c:f>
              <c:numCache>
                <c:formatCode>General</c:formatCode>
                <c:ptCount val="48"/>
                <c:pt idx="0">
                  <c:v>100769.54</c:v>
                </c:pt>
                <c:pt idx="1">
                  <c:v>212653.90999999997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marker val="1"/>
        <c:axId val="47971712"/>
        <c:axId val="134631424"/>
      </c:lineChart>
      <c:dateAx>
        <c:axId val="47971712"/>
        <c:scaling>
          <c:orientation val="minMax"/>
        </c:scaling>
        <c:axPos val="b"/>
        <c:numFmt formatCode="[$-409]mmm\-yy;@" sourceLinked="0"/>
        <c:tickLblPos val="nextTo"/>
        <c:crossAx val="134631424"/>
        <c:crosses val="autoZero"/>
        <c:auto val="1"/>
        <c:lblOffset val="100"/>
        <c:baseTimeUnit val="months"/>
      </c:dateAx>
      <c:valAx>
        <c:axId val="134631424"/>
        <c:scaling>
          <c:orientation val="minMax"/>
        </c:scaling>
        <c:axPos val="l"/>
        <c:majorGridlines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tickLblPos val="nextTo"/>
        <c:crossAx val="47971712"/>
        <c:crosses val="autoZero"/>
        <c:crossBetween val="between"/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egendEntry>
        <c:idx val="0"/>
        <c:txPr>
          <a:bodyPr/>
          <a:lstStyle/>
          <a:p>
            <a:pPr>
              <a:defRPr sz="1050" b="1"/>
            </a:pPr>
            <a:endParaRPr lang="en-US"/>
          </a:p>
        </c:txPr>
      </c:legendEntry>
      <c:layout>
        <c:manualLayout>
          <c:xMode val="edge"/>
          <c:yMode val="edge"/>
          <c:x val="0.18650297062003471"/>
          <c:y val="0.91318237672019953"/>
          <c:w val="0.6243380672253096"/>
          <c:h val="8.4319960052724532E-2"/>
        </c:manualLayout>
      </c:layout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273842</xdr:colOff>
      <xdr:row>1</xdr:row>
      <xdr:rowOff>47624</xdr:rowOff>
    </xdr:from>
    <xdr:to>
      <xdr:col>18</xdr:col>
      <xdr:colOff>145813</xdr:colOff>
      <xdr:row>16</xdr:row>
      <xdr:rowOff>11908</xdr:rowOff>
    </xdr:to>
    <xdr:graphicFrame macro="">
      <xdr:nvGraphicFramePr>
        <xdr:cNvPr id="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392908</xdr:colOff>
      <xdr:row>6</xdr:row>
      <xdr:rowOff>23813</xdr:rowOff>
    </xdr:from>
    <xdr:to>
      <xdr:col>2</xdr:col>
      <xdr:colOff>940594</xdr:colOff>
      <xdr:row>8</xdr:row>
      <xdr:rowOff>71436</xdr:rowOff>
    </xdr:to>
    <xdr:sp macro="" textlink="">
      <xdr:nvSpPr>
        <xdr:cNvPr id="8" name="Rounded Rectangle 7"/>
        <xdr:cNvSpPr/>
      </xdr:nvSpPr>
      <xdr:spPr>
        <a:xfrm>
          <a:off x="547689" y="904876"/>
          <a:ext cx="3107530" cy="428623"/>
        </a:xfrm>
        <a:prstGeom prst="roundRect">
          <a:avLst/>
        </a:prstGeom>
        <a:solidFill>
          <a:schemeClr val="accent4">
            <a:lumMod val="75000"/>
            <a:alpha val="86000"/>
          </a:schemeClr>
        </a:solidFill>
      </xdr:spPr>
      <xdr:style>
        <a:lnRef idx="0">
          <a:schemeClr val="accent1"/>
        </a:lnRef>
        <a:fillRef idx="1003">
          <a:schemeClr val="dk2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 rtl="0"/>
          <a:r>
            <a:rPr lang="en-US" sz="1800" b="1" i="0" baseline="0">
              <a:solidFill>
                <a:schemeClr val="lt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Current Plan Report</a:t>
          </a:r>
          <a:endParaRPr lang="en-US" sz="1800"/>
        </a:p>
      </xdr:txBody>
    </xdr:sp>
    <xdr:clientData/>
  </xdr:twoCellAnchor>
  <xdr:twoCellAnchor editAs="oneCell">
    <xdr:from>
      <xdr:col>2</xdr:col>
      <xdr:colOff>2250279</xdr:colOff>
      <xdr:row>1</xdr:row>
      <xdr:rowOff>59531</xdr:rowOff>
    </xdr:from>
    <xdr:to>
      <xdr:col>3</xdr:col>
      <xdr:colOff>2162417</xdr:colOff>
      <xdr:row>4</xdr:row>
      <xdr:rowOff>108108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4904" y="59531"/>
          <a:ext cx="2210044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226218</xdr:colOff>
      <xdr:row>1</xdr:row>
      <xdr:rowOff>47625</xdr:rowOff>
    </xdr:from>
    <xdr:to>
      <xdr:col>1</xdr:col>
      <xdr:colOff>2059781</xdr:colOff>
      <xdr:row>5</xdr:row>
      <xdr:rowOff>164227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80999" y="47625"/>
          <a:ext cx="1833563" cy="7833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_Plan_Extract_WITH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urtape/Templates/Demand_Planning_Sing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ReportCriteria"/>
      <sheetName val="ReportPeriodMap"/>
      <sheetName val="SWMETA2"/>
    </sheetNames>
    <sheetDataSet>
      <sheetData sheetId="0"/>
      <sheetData sheetId="1"/>
      <sheetData sheetId="2"/>
      <sheetData sheetId="3">
        <row r="1">
          <cell r="C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WDATA"/>
      <sheetName val="SWNOTEMETA"/>
      <sheetName val="Planning Template Checklist"/>
      <sheetName val="Configuration"/>
      <sheetName val="Planning View"/>
      <sheetName val="SWUPDATE"/>
      <sheetName val="Metrics &amp; Attributes View"/>
      <sheetName val="SCENARIOMETA"/>
      <sheetName val="Notes"/>
      <sheetName val="Drilldown"/>
      <sheetName val="RELATIONSHIP_INFO"/>
      <sheetName val="SWMETA2"/>
      <sheetName val="FilteringCriteria"/>
      <sheetName val="SWMETA"/>
      <sheetName val="SWMETA3"/>
      <sheetName val="SWSHEETMETA"/>
    </sheetNames>
    <sheetDataSet>
      <sheetData sheetId="0"/>
      <sheetData sheetId="1"/>
      <sheetData sheetId="2"/>
      <sheetData sheetId="3">
        <row r="14">
          <cell r="F14" t="str">
            <v>YES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B7">
            <v>300</v>
          </cell>
        </row>
      </sheetData>
      <sheetData sheetId="14"/>
      <sheetData sheetId="15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gbalaji" refreshedDate="41185.532810879631" missingItemsLimit="0" createdVersion="3" refreshedVersion="3" recordCount="105">
  <cacheSource type="worksheet">
    <worksheetSource name="PIVOTDATA"/>
  </cacheSource>
  <cacheFields count="40">
    <cacheField name="BUSINESS_UNIT Id" numFmtId="0">
      <sharedItems/>
    </cacheField>
    <cacheField name="BUSINESS_UNIT Desc" numFmtId="0">
      <sharedItems count="1">
        <s v="'IND"/>
      </sharedItems>
    </cacheField>
    <cacheField name="BUSINESS_LINE Id" numFmtId="0">
      <sharedItems/>
    </cacheField>
    <cacheField name="BUSINESS_LINE Desc" numFmtId="0">
      <sharedItems count="1">
        <s v="'IND"/>
      </sharedItems>
    </cacheField>
    <cacheField name="NET_ELEMENT_VERSION Id" numFmtId="0">
      <sharedItems/>
    </cacheField>
    <cacheField name="NET_ELEMENT_VERSION Desc" numFmtId="0">
      <sharedItems count="1">
        <s v="'IND"/>
      </sharedItems>
    </cacheField>
    <cacheField name="Net_Element_Id" numFmtId="0">
      <sharedItems containsNonDate="0" containsString="0" containsBlank="1"/>
    </cacheField>
    <cacheField name="Net_Element_Description" numFmtId="0">
      <sharedItems containsNonDate="0" containsString="0" containsBlank="1"/>
    </cacheField>
    <cacheField name="UNIT_CLASS_ID" numFmtId="0">
      <sharedItems containsNonDate="0" containsString="0" containsBlank="1"/>
    </cacheField>
    <cacheField name="SALES_ITEM Id" numFmtId="0">
      <sharedItems/>
    </cacheField>
    <cacheField name="SALES_ITEM Desc" numFmtId="0">
      <sharedItems/>
    </cacheField>
    <cacheField name="CLUSTER Id" numFmtId="0">
      <sharedItems containsNonDate="0" containsString="0" containsBlank="1"/>
    </cacheField>
    <cacheField name="CLUSTER Desc" numFmtId="0">
      <sharedItems containsNonDate="0" containsString="0" containsBlank="1" count="1">
        <m/>
      </sharedItems>
    </cacheField>
    <cacheField name="REGION Id" numFmtId="0">
      <sharedItems containsNonDate="0" containsString="0" containsBlank="1"/>
    </cacheField>
    <cacheField name="REGION Desc" numFmtId="0">
      <sharedItems containsNonDate="0" containsString="0" containsBlank="1" count="1">
        <m/>
      </sharedItems>
    </cacheField>
    <cacheField name="SUB_REGION Id  " numFmtId="0">
      <sharedItems containsNonDate="0" containsString="0" containsBlank="1"/>
    </cacheField>
    <cacheField name="SUB_REGION Desc  " numFmtId="0">
      <sharedItems containsNonDate="0" containsString="0" containsBlank="1" count="1">
        <m/>
      </sharedItems>
    </cacheField>
    <cacheField name="CUSTOMER_TEAM Id" numFmtId="0">
      <sharedItems/>
    </cacheField>
    <cacheField name="CUSTOMER_TEAM Desc" numFmtId="0">
      <sharedItems containsNonDate="0" containsString="0" containsBlank="1" count="1">
        <m/>
      </sharedItems>
    </cacheField>
    <cacheField name="GROUP_KEY Id" numFmtId="0">
      <sharedItems/>
    </cacheField>
    <cacheField name="GROUP_KEY Desc" numFmtId="0">
      <sharedItems count="1">
        <s v="'IND"/>
      </sharedItems>
    </cacheField>
    <cacheField name="Global_Id" numFmtId="0">
      <sharedItems containsNonDate="0" containsString="0" containsBlank="1"/>
    </cacheField>
    <cacheField name="Global_Description" numFmtId="0">
      <sharedItems containsNonDate="0" containsString="0" containsBlank="1"/>
    </cacheField>
    <cacheField name="Country_Id" numFmtId="0">
      <sharedItems containsNonDate="0" containsString="0" containsBlank="1"/>
    </cacheField>
    <cacheField name="Country_Description" numFmtId="0">
      <sharedItems containsNonDate="0" containsString="0" containsBlank="1"/>
    </cacheField>
    <cacheField name="Period Month" numFmtId="0">
      <sharedItems containsSemiMixedTypes="0" containsString="0" containsNumber="1" containsInteger="1" minValue="40649" maxValue="41045" count="14">
        <n v="40649"/>
        <n v="40679"/>
        <n v="40710"/>
        <n v="40740"/>
        <n v="40771"/>
        <n v="40802"/>
        <n v="40832"/>
        <n v="40863"/>
        <n v="40893"/>
        <n v="40924"/>
        <n v="40955"/>
        <n v="40984"/>
        <n v="41015"/>
        <n v="41045"/>
      </sharedItems>
    </cacheField>
    <cacheField name="Period Start" numFmtId="0">
      <sharedItems containsSemiMixedTypes="0" containsString="0" containsNumber="1" containsInteger="1" minValue="40634" maxValue="41030" count="14">
        <n v="40634"/>
        <n v="40664"/>
        <n v="40695"/>
        <n v="40725"/>
        <n v="40756"/>
        <n v="40787"/>
        <n v="40817"/>
        <n v="40848"/>
        <n v="40878"/>
        <n v="40909"/>
        <n v="40940"/>
        <n v="40969"/>
        <n v="41000"/>
        <n v="41030"/>
      </sharedItems>
    </cacheField>
    <cacheField name="Quarter" numFmtId="0">
      <sharedItems count="4">
        <s v="Q2"/>
        <s v="Q3"/>
        <s v="Q4"/>
        <s v="Q1"/>
      </sharedItems>
    </cacheField>
    <cacheField name="Year" numFmtId="0">
      <sharedItems containsSemiMixedTypes="0" containsString="0" containsNumber="1" containsInteger="1" minValue="2011" maxValue="2012"/>
    </cacheField>
    <cacheField name="Year_Quarter" numFmtId="0">
      <sharedItems/>
    </cacheField>
    <cacheField name="Orders (Units)" numFmtId="0">
      <sharedItems containsString="0" containsBlank="1" containsNumber="1" minValue="78.333020000000005" maxValue="135109.86489"/>
    </cacheField>
    <cacheField name="Past Due Backlog (Units)" numFmtId="0">
      <sharedItems containsString="0" containsBlank="1" containsNumber="1" minValue="78.333020000000005" maxValue="135109.86489"/>
    </cacheField>
    <cacheField name="Deliveries (Units)" numFmtId="0">
      <sharedItems containsString="0" containsBlank="1" containsNumber="1" minValue="1322.77" maxValue="160760.9"/>
    </cacheField>
    <cacheField name="Regional Confirm VBP (Units)" numFmtId="0">
      <sharedItems containsString="0" containsBlank="1" containsNumber="1" minValue="78.333020000000005" maxValue="135109.86489"/>
    </cacheField>
    <cacheField name="Regional Confirm CBP (Units)" numFmtId="0">
      <sharedItems containsString="0" containsBlank="1" containsNumber="1" minValue="1322.77" maxValue="160760.9"/>
    </cacheField>
    <cacheField name="Regional VBP plus CBP Total (Units)" numFmtId="0">
      <sharedItems containsString="0" containsBlank="1" containsNumber="1" minValue="0" maxValue="135109.86489"/>
    </cacheField>
    <cacheField name="Latest Estimate (units)" numFmtId="0">
      <sharedItems containsNonDate="0" containsString="0" containsBlank="1"/>
    </cacheField>
    <cacheField name="Region VBP Adj (Units)" numFmtId="0">
      <sharedItems containsString="0" containsBlank="1" containsNumber="1" minValue="0" maxValue="135109.86489"/>
    </cacheField>
    <cacheField name="Region Adj (Units)" numFmtId="0">
      <sharedItems containsString="0" containsBlank="1" containsNumber="1" minValue="1322.77" maxValue="160760.9"/>
    </cacheField>
    <cacheField name="SWF Opportunities (Euro)" numFmtId="0">
      <sharedItems containsString="0" containsBlank="1" containsNumber="1" minValue="1322.77" maxValue="160760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7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IR91:IS107" firstHeaderRow="2" firstDataRow="2" firstDataCol="1"/>
  <pivotFields count="40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numFmtId="164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1">
    <field x="2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Year" fld="28" subtotal="count" baseField="0" baseItem="0"/>
  </dataFields>
  <formats count="4">
    <format dxfId="52">
      <pivotArea type="all" dataOnly="0" outline="0" fieldPosition="0"/>
    </format>
    <format dxfId="51">
      <pivotArea type="all" dataOnly="0" outline="0" fieldPosition="0"/>
    </format>
    <format dxfId="50">
      <pivotArea type="all" dataOnly="0" outline="0" fieldPosition="0"/>
    </format>
    <format dxfId="49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77" dataOnRows="1" applyNumberFormats="0" applyBorderFormats="0" applyFontFormats="0" applyPatternFormats="0" applyAlignmentFormats="0" applyWidthHeightFormats="1" dataCaption="Time Series" showError="1" updatedVersion="3" minRefreshableVersion="3" asteriskTotals="1" showMemberPropertyTips="0" colGrandTotals="0" itemPrintTitles="1" createdVersion="3" indent="0" compact="0" compactData="0" gridDropZones="1">
  <location ref="B22:R43" firstHeaderRow="1" firstDataRow="2" firstDataCol="3" rowPageCount="6" colPageCount="1"/>
  <pivotFields count="40"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name="Date" axis="axisCol" compact="0" numFmtId="164" outline="0" subtotalTop="0" showAll="0" includeNewItemsInFilter="1" sortType="ascending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ame="Period Start" compact="0" numFmtId="164" outline="0" subtotalTop="0" showAll="0" includeNewItemsInFilter="1" sortType="a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uarter 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name="Quarter - Year" subtotalCaption="?" compact="0" outline="0" subtotalTop="0" showAll="0" includeNewItemsInFilter="1" sortType="ascending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5"/>
    <field x="20"/>
    <field x="-2"/>
  </rowFields>
  <rowItems count="20">
    <i>
      <x/>
      <x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  <i t="grand" i="9">
      <x/>
    </i>
  </rowItems>
  <colFields count="1">
    <field x="25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pageFields count="6">
    <pageField fld="1" hier="-1"/>
    <pageField fld="3" hier="-1"/>
    <pageField fld="12" hier="-1"/>
    <pageField fld="14" hier="-1"/>
    <pageField fld="16" hier="-1"/>
    <pageField fld="18" hier="-1"/>
  </pageFields>
  <dataFields count="10">
    <dataField name="SWF Opportunities (Euro) " fld="39" baseField="0" baseItem="0" numFmtId="38"/>
    <dataField name="Orders (Units) " fld="30" baseField="7" baseItem="0" numFmtId="38"/>
    <dataField name="Past Due Backlog (Units) " fld="31" baseField="5" baseItem="0" numFmtId="38"/>
    <dataField name="Deliveries (Units) " fld="32" baseField="5" baseItem="0" numFmtId="38"/>
    <dataField name="Regional Confirm VBP (Units) " fld="33" baseField="5" baseItem="0" numFmtId="38"/>
    <dataField name="Regional Confirm CBP (Units) " fld="34" baseField="5" baseItem="0" numFmtId="38"/>
    <dataField name="Regional VBP plus CBP Total (Units) " fld="35" baseField="5" baseItem="0" numFmtId="38"/>
    <dataField name="Region VBP Adj (Units) " fld="37" baseField="5" baseItem="0" numFmtId="38"/>
    <dataField name="Region Adj (Units) " fld="38" baseField="5" baseItem="0" numFmtId="38"/>
    <dataField name="Latest Estimate (units) " fld="36" baseField="5" baseItem="0" numFmtId="38"/>
  </dataFields>
  <formats count="46">
    <format dxfId="97">
      <pivotArea outline="0" fieldPosition="0"/>
    </format>
    <format>
      <pivotArea outline="0" fieldPosition="0"/>
    </format>
    <format dxfId="96">
      <pivotArea field="-2" type="button" dataOnly="0" labelOnly="1" outline="0" axis="axisRow" fieldPosition="2"/>
    </format>
    <format dxfId="95">
      <pivotArea field="27" type="button" dataOnly="0" labelOnly="1" outline="0"/>
    </format>
    <format dxfId="94">
      <pivotArea field="26" type="button" dataOnly="0" labelOnly="1" outline="0"/>
    </format>
    <format dxfId="93">
      <pivotArea type="all" dataOnly="0" outline="0" fieldPosition="0"/>
    </format>
    <format dxfId="92">
      <pivotArea type="all" dataOnly="0" outline="0" fieldPosition="0"/>
    </format>
    <format dxfId="91">
      <pivotArea type="origin" dataOnly="0" labelOnly="1" outline="0" fieldPosition="0"/>
    </format>
    <format dxfId="90">
      <pivotArea field="-2" type="button" dataOnly="0" labelOnly="1" outline="0" axis="axisRow" fieldPosition="2"/>
    </format>
    <format dxfId="89">
      <pivotArea field="26" type="button" dataOnly="0" labelOnly="1" outline="0"/>
    </format>
    <format dxfId="88">
      <pivotArea type="topRight" dataOnly="0" labelOnly="1" outline="0" fieldPosition="0"/>
    </format>
    <format dxfId="87">
      <pivotArea type="origin" dataOnly="0" labelOnly="1" outline="0" fieldPosition="0"/>
    </format>
    <format dxfId="86">
      <pivotArea field="-2" type="button" dataOnly="0" labelOnly="1" outline="0" axis="axisRow" fieldPosition="2"/>
    </format>
    <format dxfId="85">
      <pivotArea field="26" type="button" dataOnly="0" labelOnly="1" outline="0"/>
    </format>
    <format dxfId="84">
      <pivotArea type="topRight" dataOnly="0" labelOnly="1" outline="0" fieldPosition="0"/>
    </format>
    <format dxfId="83">
      <pivotArea type="all" dataOnly="0" outline="0" fieldPosition="0"/>
    </format>
    <format dxfId="82">
      <pivotArea type="all" dataOnly="0" outline="0" fieldPosition="0"/>
    </format>
    <format dxfId="81">
      <pivotArea field="25" type="button" dataOnly="0" labelOnly="1" outline="0" axis="axisCol" fieldPosition="0"/>
    </format>
    <format dxfId="80">
      <pivotArea dataOnly="0" labelOnly="1" outline="0" fieldPosition="0">
        <references count="1">
          <reference field="25" count="0"/>
        </references>
      </pivotArea>
    </format>
    <format dxfId="79">
      <pivotArea type="origin" dataOnly="0" labelOnly="1" outline="0" fieldPosition="0"/>
    </format>
    <format dxfId="78">
      <pivotArea field="25" type="button" dataOnly="0" labelOnly="1" outline="0" axis="axisCol" fieldPosition="0"/>
    </format>
    <format dxfId="77">
      <pivotArea type="topRight" dataOnly="0" labelOnly="1" outline="0" fieldPosition="0"/>
    </format>
    <format dxfId="76">
      <pivotArea type="origin" dataOnly="0" labelOnly="1" outline="0" fieldPosition="0"/>
    </format>
    <format dxfId="75">
      <pivotArea field="-2" type="button" dataOnly="0" labelOnly="1" outline="0" axis="axisRow" fieldPosition="2"/>
    </format>
    <format dxfId="74">
      <pivotArea field="25" type="button" dataOnly="0" labelOnly="1" outline="0" axis="axisCol" fieldPosition="0"/>
    </format>
    <format dxfId="73">
      <pivotArea type="topRight" dataOnly="0" labelOnly="1" outline="0" fieldPosition="0"/>
    </format>
    <format dxfId="72">
      <pivotArea dataOnly="0" labelOnly="1" outline="0" fieldPosition="0">
        <references count="1">
          <reference field="25" count="0"/>
        </references>
      </pivotArea>
    </format>
    <format dxfId="71">
      <pivotArea type="origin" dataOnly="0" labelOnly="1" outline="0" fieldPosition="0"/>
    </format>
    <format dxfId="70">
      <pivotArea field="-2" type="button" dataOnly="0" labelOnly="1" outline="0" axis="axisRow" fieldPosition="2"/>
    </format>
    <format dxfId="69">
      <pivotArea field="25" type="button" dataOnly="0" labelOnly="1" outline="0" axis="axisCol" fieldPosition="0"/>
    </format>
    <format dxfId="68">
      <pivotArea type="topRight" dataOnly="0" labelOnly="1" outline="0" fieldPosition="0"/>
    </format>
    <format dxfId="67">
      <pivotArea dataOnly="0" labelOnly="1" outline="0" fieldPosition="0">
        <references count="1">
          <reference field="25" count="0"/>
        </references>
      </pivotArea>
    </format>
    <format dxfId="66">
      <pivotArea type="all" dataOnly="0" outline="0" fieldPosition="0"/>
    </format>
    <format dxfId="65">
      <pivotArea field="-2" type="button" dataOnly="0" labelOnly="1" outline="0" axis="axisRow" fieldPosition="2"/>
    </format>
    <format dxfId="64">
      <pivotArea field="25" type="button" dataOnly="0" labelOnly="1" outline="0" axis="axisCol" fieldPosition="0"/>
    </format>
    <format dxfId="63">
      <pivotArea dataOnly="0" labelOnly="1" outline="0" fieldPosition="0">
        <references count="1">
          <reference field="25" count="1">
            <x v="0"/>
          </reference>
        </references>
      </pivotArea>
    </format>
    <format dxfId="62">
      <pivotArea outline="0" fieldPosition="0">
        <references count="1">
          <reference field="4294967294" count="1">
            <x v="1"/>
          </reference>
        </references>
      </pivotArea>
    </format>
    <format dxfId="61">
      <pivotArea outline="0" fieldPosition="0">
        <references count="1">
          <reference field="4294967294" count="1">
            <x v="2"/>
          </reference>
        </references>
      </pivotArea>
    </format>
    <format dxfId="60">
      <pivotArea outline="0" fieldPosition="0">
        <references count="1">
          <reference field="4294967294" count="1">
            <x v="3"/>
          </reference>
        </references>
      </pivotArea>
    </format>
    <format dxfId="59">
      <pivotArea outline="0" fieldPosition="0">
        <references count="1">
          <reference field="4294967294" count="1">
            <x v="4"/>
          </reference>
        </references>
      </pivotArea>
    </format>
    <format dxfId="58">
      <pivotArea outline="0" fieldPosition="0">
        <references count="1">
          <reference field="4294967294" count="1">
            <x v="5"/>
          </reference>
        </references>
      </pivotArea>
    </format>
    <format dxfId="57">
      <pivotArea outline="0" fieldPosition="0">
        <references count="1">
          <reference field="4294967294" count="1">
            <x v="6"/>
          </reference>
        </references>
      </pivotArea>
    </format>
    <format dxfId="56">
      <pivotArea outline="0" fieldPosition="0">
        <references count="1">
          <reference field="4294967294" count="1">
            <x v="7"/>
          </reference>
        </references>
      </pivotArea>
    </format>
    <format dxfId="55">
      <pivotArea outline="0" fieldPosition="0">
        <references count="1">
          <reference field="4294967294" count="1">
            <x v="8"/>
          </reference>
        </references>
      </pivotArea>
    </format>
    <format dxfId="54">
      <pivotArea outline="0" fieldPosition="0">
        <references count="1">
          <reference field="4294967294" count="1">
            <x v="9"/>
          </reference>
        </references>
      </pivotArea>
    </format>
    <format dxfId="53">
      <pivotArea outline="0" fieldPosition="0">
        <references count="1">
          <reference field="4294967294" count="1">
            <x v="0"/>
          </reference>
        </references>
      </pivotArea>
    </format>
  </formats>
  <pivotTableStyleInfo name="Shurtape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ExternalData_1" rowNumbers="1" growShrinkType="overwriteClear" fillFormulas="1" removeDataOnSave="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A106"/>
  <sheetViews>
    <sheetView workbookViewId="0"/>
  </sheetViews>
  <sheetFormatPr defaultRowHeight="12.75"/>
  <cols>
    <col min="1" max="1" width="17.7109375" customWidth="1"/>
    <col min="2" max="2" width="20.5703125" customWidth="1"/>
    <col min="3" max="3" width="17.7109375" customWidth="1"/>
    <col min="4" max="4" width="20.5703125" customWidth="1"/>
    <col min="5" max="5" width="26.140625" customWidth="1"/>
    <col min="6" max="6" width="29" customWidth="1"/>
    <col min="7" max="7" width="14.28515625" customWidth="1"/>
    <col min="8" max="8" width="22.42578125" customWidth="1"/>
    <col min="9" max="9" width="15" customWidth="1"/>
    <col min="10" max="10" width="14.5703125" customWidth="1"/>
    <col min="11" max="11" width="17.5703125" bestFit="1" customWidth="1"/>
    <col min="12" max="12" width="11.42578125" customWidth="1"/>
    <col min="13" max="13" width="14.42578125" customWidth="1"/>
    <col min="14" max="14" width="10.140625" customWidth="1"/>
    <col min="15" max="15" width="13.140625" customWidth="1"/>
    <col min="16" max="16" width="16.28515625" customWidth="1"/>
    <col min="17" max="17" width="19.28515625" customWidth="1"/>
    <col min="18" max="18" width="19.85546875" customWidth="1"/>
    <col min="19" max="19" width="22.85546875" customWidth="1"/>
    <col min="20" max="20" width="14.7109375" customWidth="1"/>
    <col min="21" max="21" width="17.7109375" customWidth="1"/>
    <col min="22" max="22" width="8.7109375" customWidth="1"/>
    <col min="23" max="23" width="16.7109375" customWidth="1"/>
    <col min="24" max="24" width="9.85546875" customWidth="1"/>
    <col min="25" max="25" width="18" customWidth="1"/>
    <col min="26" max="26" width="12" bestFit="1" customWidth="1"/>
    <col min="27" max="27" width="10.85546875" bestFit="1" customWidth="1"/>
    <col min="28" max="28" width="7.140625" bestFit="1" customWidth="1"/>
    <col min="29" max="29" width="5" bestFit="1" customWidth="1"/>
    <col min="30" max="30" width="12" bestFit="1" customWidth="1"/>
    <col min="31" max="31" width="27.7109375" bestFit="1" customWidth="1"/>
    <col min="32" max="32" width="29.140625" bestFit="1" customWidth="1"/>
    <col min="33" max="33" width="24.85546875" bestFit="1" customWidth="1"/>
    <col min="34" max="34" width="26" bestFit="1" customWidth="1"/>
    <col min="35" max="35" width="16" bestFit="1" customWidth="1"/>
    <col min="36" max="36" width="22" bestFit="1" customWidth="1"/>
    <col min="37" max="37" width="22" customWidth="1"/>
    <col min="38" max="38" width="31.28515625" bestFit="1" customWidth="1"/>
    <col min="39" max="39" width="28.5703125" bestFit="1" customWidth="1"/>
    <col min="40" max="40" width="32.140625" bestFit="1" customWidth="1"/>
    <col min="41" max="41" width="25.42578125" customWidth="1"/>
    <col min="42" max="42" width="32.140625" bestFit="1" customWidth="1"/>
    <col min="43" max="43" width="16.42578125" bestFit="1" customWidth="1"/>
    <col min="44" max="44" width="17.85546875" bestFit="1" customWidth="1"/>
  </cols>
  <sheetData>
    <row r="1" spans="1:261">
      <c r="A1" s="24" t="s">
        <v>145</v>
      </c>
      <c r="B1" s="24" t="s">
        <v>146</v>
      </c>
      <c r="C1" s="24" t="s">
        <v>147</v>
      </c>
      <c r="D1" s="24" t="s">
        <v>148</v>
      </c>
      <c r="E1" s="24" t="s">
        <v>149</v>
      </c>
      <c r="F1" s="24" t="s">
        <v>150</v>
      </c>
      <c r="G1" s="24" t="s">
        <v>151</v>
      </c>
      <c r="H1" s="24" t="s">
        <v>152</v>
      </c>
      <c r="I1" s="24" t="s">
        <v>153</v>
      </c>
      <c r="J1" s="24" t="s">
        <v>154</v>
      </c>
      <c r="K1" s="24" t="s">
        <v>155</v>
      </c>
      <c r="L1" s="24" t="s">
        <v>156</v>
      </c>
      <c r="M1" s="24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68</v>
      </c>
      <c r="AA1" t="s">
        <v>71</v>
      </c>
      <c r="AB1" t="s">
        <v>72</v>
      </c>
      <c r="AC1" t="s">
        <v>73</v>
      </c>
      <c r="AD1" t="s">
        <v>74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121</v>
      </c>
      <c r="AL1" t="s">
        <v>122</v>
      </c>
      <c r="AM1" t="s">
        <v>123</v>
      </c>
      <c r="AN1" t="s">
        <v>142</v>
      </c>
    </row>
    <row r="2" spans="1:261">
      <c r="A2" t="s">
        <v>75</v>
      </c>
      <c r="B2" t="s">
        <v>75</v>
      </c>
      <c r="C2" t="s">
        <v>75</v>
      </c>
      <c r="D2" t="s">
        <v>75</v>
      </c>
      <c r="E2" t="s">
        <v>75</v>
      </c>
      <c r="F2" t="s">
        <v>75</v>
      </c>
      <c r="J2" t="s">
        <v>75</v>
      </c>
      <c r="K2" t="s">
        <v>75</v>
      </c>
      <c r="R2" t="s">
        <v>75</v>
      </c>
      <c r="T2" t="s">
        <v>75</v>
      </c>
      <c r="U2" t="s">
        <v>75</v>
      </c>
      <c r="Z2">
        <v>40649</v>
      </c>
      <c r="AA2">
        <v>40634</v>
      </c>
      <c r="AB2" t="s">
        <v>76</v>
      </c>
      <c r="AC2">
        <v>2011</v>
      </c>
      <c r="AD2" t="s">
        <v>80</v>
      </c>
      <c r="AG2">
        <v>16112.15</v>
      </c>
      <c r="AI2">
        <v>16112.15</v>
      </c>
      <c r="AM2">
        <v>16112.15</v>
      </c>
      <c r="AN2">
        <v>16112.15</v>
      </c>
    </row>
    <row r="3" spans="1:261">
      <c r="A3" t="s">
        <v>75</v>
      </c>
      <c r="B3" t="s">
        <v>75</v>
      </c>
      <c r="C3" t="s">
        <v>75</v>
      </c>
      <c r="D3" t="s">
        <v>75</v>
      </c>
      <c r="E3" t="s">
        <v>75</v>
      </c>
      <c r="F3" t="s">
        <v>75</v>
      </c>
      <c r="J3" t="s">
        <v>75</v>
      </c>
      <c r="K3" t="s">
        <v>75</v>
      </c>
      <c r="R3" t="s">
        <v>75</v>
      </c>
      <c r="T3" t="s">
        <v>75</v>
      </c>
      <c r="U3" t="s">
        <v>75</v>
      </c>
      <c r="Z3">
        <v>40679</v>
      </c>
      <c r="AA3">
        <v>40664</v>
      </c>
      <c r="AB3" t="s">
        <v>76</v>
      </c>
      <c r="AC3">
        <v>2011</v>
      </c>
      <c r="AD3" t="s">
        <v>80</v>
      </c>
      <c r="AG3">
        <v>29714.54</v>
      </c>
      <c r="AI3">
        <v>29714.54</v>
      </c>
      <c r="AM3">
        <v>29714.54</v>
      </c>
      <c r="AN3">
        <v>29714.54</v>
      </c>
      <c r="JA3" t="s">
        <v>86</v>
      </c>
    </row>
    <row r="4" spans="1:261">
      <c r="A4" t="s">
        <v>75</v>
      </c>
      <c r="B4" t="s">
        <v>75</v>
      </c>
      <c r="C4" t="s">
        <v>75</v>
      </c>
      <c r="D4" t="s">
        <v>75</v>
      </c>
      <c r="E4" t="s">
        <v>75</v>
      </c>
      <c r="F4" t="s">
        <v>75</v>
      </c>
      <c r="J4" t="s">
        <v>75</v>
      </c>
      <c r="K4" t="s">
        <v>75</v>
      </c>
      <c r="R4" t="s">
        <v>75</v>
      </c>
      <c r="T4" t="s">
        <v>75</v>
      </c>
      <c r="U4" t="s">
        <v>75</v>
      </c>
      <c r="Z4">
        <v>40710</v>
      </c>
      <c r="AA4">
        <v>40695</v>
      </c>
      <c r="AB4" t="s">
        <v>76</v>
      </c>
      <c r="AC4">
        <v>2011</v>
      </c>
      <c r="AD4" t="s">
        <v>80</v>
      </c>
      <c r="AE4">
        <v>11838.023676000001</v>
      </c>
      <c r="AF4">
        <v>11838.023676000001</v>
      </c>
      <c r="AH4">
        <v>11838.023676000001</v>
      </c>
      <c r="AJ4">
        <v>11838.023676000001</v>
      </c>
      <c r="AL4">
        <v>11838.023676000001</v>
      </c>
    </row>
    <row r="5" spans="1:261">
      <c r="A5" t="s">
        <v>75</v>
      </c>
      <c r="B5" t="s">
        <v>75</v>
      </c>
      <c r="C5" t="s">
        <v>75</v>
      </c>
      <c r="D5" t="s">
        <v>75</v>
      </c>
      <c r="E5" t="s">
        <v>75</v>
      </c>
      <c r="F5" t="s">
        <v>75</v>
      </c>
      <c r="J5" t="s">
        <v>75</v>
      </c>
      <c r="K5" t="s">
        <v>75</v>
      </c>
      <c r="R5" t="s">
        <v>75</v>
      </c>
      <c r="T5" t="s">
        <v>75</v>
      </c>
      <c r="U5" t="s">
        <v>75</v>
      </c>
      <c r="Z5">
        <v>40740</v>
      </c>
      <c r="AA5">
        <v>40725</v>
      </c>
      <c r="AB5" t="s">
        <v>77</v>
      </c>
      <c r="AC5">
        <v>2011</v>
      </c>
      <c r="AD5" t="s">
        <v>81</v>
      </c>
      <c r="AE5">
        <v>18135.036270000001</v>
      </c>
      <c r="AF5">
        <v>18135.036270000001</v>
      </c>
      <c r="AH5">
        <v>18135.036270000001</v>
      </c>
      <c r="AJ5">
        <v>18135.036270000001</v>
      </c>
      <c r="AL5">
        <v>18135.036270000001</v>
      </c>
    </row>
    <row r="6" spans="1:261">
      <c r="A6" t="s">
        <v>75</v>
      </c>
      <c r="B6" t="s">
        <v>75</v>
      </c>
      <c r="C6" t="s">
        <v>75</v>
      </c>
      <c r="D6" t="s">
        <v>75</v>
      </c>
      <c r="E6" t="s">
        <v>75</v>
      </c>
      <c r="F6" t="s">
        <v>75</v>
      </c>
      <c r="J6" t="s">
        <v>75</v>
      </c>
      <c r="K6" t="s">
        <v>75</v>
      </c>
      <c r="R6" t="s">
        <v>75</v>
      </c>
      <c r="T6" t="s">
        <v>75</v>
      </c>
      <c r="U6" t="s">
        <v>75</v>
      </c>
      <c r="Z6">
        <v>40771</v>
      </c>
      <c r="AA6">
        <v>40756</v>
      </c>
      <c r="AB6" t="s">
        <v>77</v>
      </c>
      <c r="AC6">
        <v>2011</v>
      </c>
      <c r="AD6" t="s">
        <v>81</v>
      </c>
      <c r="AE6">
        <v>11463.022926</v>
      </c>
      <c r="AF6">
        <v>11463.022926</v>
      </c>
      <c r="AH6">
        <v>11463.022926</v>
      </c>
      <c r="AJ6">
        <v>11463.022926</v>
      </c>
      <c r="AL6">
        <v>11463.022926</v>
      </c>
    </row>
    <row r="7" spans="1:261">
      <c r="A7" t="s">
        <v>75</v>
      </c>
      <c r="B7" t="s">
        <v>75</v>
      </c>
      <c r="C7" t="s">
        <v>75</v>
      </c>
      <c r="D7" t="s">
        <v>75</v>
      </c>
      <c r="E7" t="s">
        <v>75</v>
      </c>
      <c r="F7" t="s">
        <v>75</v>
      </c>
      <c r="J7" t="s">
        <v>75</v>
      </c>
      <c r="K7" t="s">
        <v>75</v>
      </c>
      <c r="R7" t="s">
        <v>75</v>
      </c>
      <c r="T7" t="s">
        <v>75</v>
      </c>
      <c r="U7" t="s">
        <v>75</v>
      </c>
      <c r="Z7">
        <v>40802</v>
      </c>
      <c r="AA7">
        <v>40787</v>
      </c>
      <c r="AB7" t="s">
        <v>77</v>
      </c>
      <c r="AC7">
        <v>2011</v>
      </c>
      <c r="AD7" t="s">
        <v>81</v>
      </c>
      <c r="AE7">
        <v>23460.046920000001</v>
      </c>
      <c r="AF7">
        <v>23460.046920000001</v>
      </c>
      <c r="AH7">
        <v>23460.046920000001</v>
      </c>
      <c r="AJ7">
        <v>23460.046920000001</v>
      </c>
      <c r="AL7">
        <v>23460.046920000001</v>
      </c>
    </row>
    <row r="8" spans="1:261">
      <c r="A8" t="s">
        <v>75</v>
      </c>
      <c r="B8" t="s">
        <v>75</v>
      </c>
      <c r="C8" t="s">
        <v>75</v>
      </c>
      <c r="D8" t="s">
        <v>75</v>
      </c>
      <c r="E8" t="s">
        <v>75</v>
      </c>
      <c r="F8" t="s">
        <v>75</v>
      </c>
      <c r="J8" t="s">
        <v>75</v>
      </c>
      <c r="K8" t="s">
        <v>75</v>
      </c>
      <c r="R8" t="s">
        <v>75</v>
      </c>
      <c r="T8" t="s">
        <v>75</v>
      </c>
      <c r="U8" t="s">
        <v>75</v>
      </c>
      <c r="Z8">
        <v>40832</v>
      </c>
      <c r="AA8">
        <v>40817</v>
      </c>
      <c r="AB8" t="s">
        <v>78</v>
      </c>
      <c r="AC8">
        <v>2011</v>
      </c>
      <c r="AD8" t="s">
        <v>82</v>
      </c>
      <c r="AE8">
        <v>25258.050515999999</v>
      </c>
      <c r="AF8">
        <v>25258.050515999999</v>
      </c>
      <c r="AH8">
        <v>25258.050515999999</v>
      </c>
      <c r="AJ8">
        <v>25258.050515999999</v>
      </c>
      <c r="AL8">
        <v>25258.050515999999</v>
      </c>
    </row>
    <row r="9" spans="1:261">
      <c r="A9" t="s">
        <v>75</v>
      </c>
      <c r="B9" t="s">
        <v>75</v>
      </c>
      <c r="C9" t="s">
        <v>75</v>
      </c>
      <c r="D9" t="s">
        <v>75</v>
      </c>
      <c r="E9" t="s">
        <v>75</v>
      </c>
      <c r="F9" t="s">
        <v>75</v>
      </c>
      <c r="J9" t="s">
        <v>75</v>
      </c>
      <c r="K9" t="s">
        <v>75</v>
      </c>
      <c r="R9" t="s">
        <v>75</v>
      </c>
      <c r="T9" t="s">
        <v>75</v>
      </c>
      <c r="U9" t="s">
        <v>75</v>
      </c>
      <c r="Z9">
        <v>40863</v>
      </c>
      <c r="AA9">
        <v>40848</v>
      </c>
      <c r="AB9" t="s">
        <v>78</v>
      </c>
      <c r="AC9">
        <v>2011</v>
      </c>
      <c r="AD9" t="s">
        <v>82</v>
      </c>
      <c r="AE9">
        <v>12864.025728000001</v>
      </c>
      <c r="AF9">
        <v>12864.025728000001</v>
      </c>
      <c r="AH9">
        <v>12864.025728000001</v>
      </c>
      <c r="AJ9">
        <v>12864.025728000001</v>
      </c>
      <c r="AL9">
        <v>12864.025728000001</v>
      </c>
    </row>
    <row r="10" spans="1:261">
      <c r="A10" t="s">
        <v>75</v>
      </c>
      <c r="B10" t="s">
        <v>75</v>
      </c>
      <c r="C10" t="s">
        <v>75</v>
      </c>
      <c r="D10" t="s">
        <v>75</v>
      </c>
      <c r="E10" t="s">
        <v>75</v>
      </c>
      <c r="F10" t="s">
        <v>75</v>
      </c>
      <c r="J10" t="s">
        <v>75</v>
      </c>
      <c r="K10" t="s">
        <v>75</v>
      </c>
      <c r="R10" t="s">
        <v>75</v>
      </c>
      <c r="T10" t="s">
        <v>75</v>
      </c>
      <c r="U10" t="s">
        <v>75</v>
      </c>
      <c r="Z10">
        <v>40893</v>
      </c>
      <c r="AA10">
        <v>40878</v>
      </c>
      <c r="AB10" t="s">
        <v>78</v>
      </c>
      <c r="AC10">
        <v>2011</v>
      </c>
      <c r="AD10" t="s">
        <v>82</v>
      </c>
      <c r="AE10">
        <v>13332.026664000001</v>
      </c>
      <c r="AF10">
        <v>13332.026664000001</v>
      </c>
      <c r="AH10">
        <v>13332.026664000001</v>
      </c>
      <c r="AJ10">
        <v>13332.026664000001</v>
      </c>
      <c r="AL10">
        <v>13332.026664000001</v>
      </c>
    </row>
    <row r="11" spans="1:261">
      <c r="A11" t="s">
        <v>75</v>
      </c>
      <c r="B11" t="s">
        <v>75</v>
      </c>
      <c r="C11" t="s">
        <v>75</v>
      </c>
      <c r="D11" t="s">
        <v>75</v>
      </c>
      <c r="E11" t="s">
        <v>75</v>
      </c>
      <c r="F11" t="s">
        <v>75</v>
      </c>
      <c r="J11" t="s">
        <v>75</v>
      </c>
      <c r="K11" t="s">
        <v>75</v>
      </c>
      <c r="R11" t="s">
        <v>75</v>
      </c>
      <c r="T11" t="s">
        <v>75</v>
      </c>
      <c r="U11" t="s">
        <v>75</v>
      </c>
      <c r="Z11">
        <v>40924</v>
      </c>
      <c r="AA11">
        <v>40909</v>
      </c>
      <c r="AB11" t="s">
        <v>79</v>
      </c>
      <c r="AC11">
        <v>2012</v>
      </c>
      <c r="AD11" t="s">
        <v>83</v>
      </c>
      <c r="AE11">
        <v>17019.034038000002</v>
      </c>
      <c r="AF11">
        <v>17019.034038000002</v>
      </c>
      <c r="AH11">
        <v>17019.034038000002</v>
      </c>
      <c r="AJ11">
        <v>17019.034038000002</v>
      </c>
      <c r="AL11">
        <v>17019.034038000002</v>
      </c>
    </row>
    <row r="12" spans="1:261">
      <c r="A12" t="s">
        <v>75</v>
      </c>
      <c r="B12" t="s">
        <v>75</v>
      </c>
      <c r="C12" t="s">
        <v>75</v>
      </c>
      <c r="D12" t="s">
        <v>75</v>
      </c>
      <c r="E12" t="s">
        <v>75</v>
      </c>
      <c r="F12" t="s">
        <v>75</v>
      </c>
      <c r="J12" t="s">
        <v>75</v>
      </c>
      <c r="K12" t="s">
        <v>75</v>
      </c>
      <c r="R12" t="s">
        <v>75</v>
      </c>
      <c r="T12" t="s">
        <v>75</v>
      </c>
      <c r="U12" t="s">
        <v>75</v>
      </c>
      <c r="Z12">
        <v>40955</v>
      </c>
      <c r="AA12">
        <v>40940</v>
      </c>
      <c r="AB12" t="s">
        <v>79</v>
      </c>
      <c r="AC12">
        <v>2012</v>
      </c>
      <c r="AD12" t="s">
        <v>83</v>
      </c>
      <c r="AE12">
        <v>18649.037297999999</v>
      </c>
      <c r="AF12">
        <v>18649.037297999999</v>
      </c>
      <c r="AH12">
        <v>18649.037297999999</v>
      </c>
      <c r="AJ12">
        <v>18649.037297999999</v>
      </c>
      <c r="AL12">
        <v>18649.037297999999</v>
      </c>
    </row>
    <row r="13" spans="1:261">
      <c r="A13" t="s">
        <v>75</v>
      </c>
      <c r="B13" t="s">
        <v>75</v>
      </c>
      <c r="C13" t="s">
        <v>75</v>
      </c>
      <c r="D13" t="s">
        <v>75</v>
      </c>
      <c r="E13" t="s">
        <v>75</v>
      </c>
      <c r="F13" t="s">
        <v>75</v>
      </c>
      <c r="J13" t="s">
        <v>75</v>
      </c>
      <c r="K13" t="s">
        <v>75</v>
      </c>
      <c r="R13" t="s">
        <v>75</v>
      </c>
      <c r="T13" t="s">
        <v>75</v>
      </c>
      <c r="U13" t="s">
        <v>75</v>
      </c>
      <c r="Z13">
        <v>40984</v>
      </c>
      <c r="AA13">
        <v>40969</v>
      </c>
      <c r="AB13" t="s">
        <v>79</v>
      </c>
      <c r="AC13">
        <v>2012</v>
      </c>
      <c r="AD13" t="s">
        <v>83</v>
      </c>
      <c r="AE13">
        <v>16424.032847999999</v>
      </c>
      <c r="AF13">
        <v>16424.032847999999</v>
      </c>
      <c r="AH13">
        <v>16424.032847999999</v>
      </c>
      <c r="AJ13">
        <v>16424.032847999999</v>
      </c>
      <c r="AL13">
        <v>16424.032847999999</v>
      </c>
    </row>
    <row r="14" spans="1:261">
      <c r="A14" t="s">
        <v>75</v>
      </c>
      <c r="B14" t="s">
        <v>75</v>
      </c>
      <c r="C14" t="s">
        <v>75</v>
      </c>
      <c r="D14" t="s">
        <v>75</v>
      </c>
      <c r="E14" t="s">
        <v>75</v>
      </c>
      <c r="F14" t="s">
        <v>75</v>
      </c>
      <c r="J14" t="s">
        <v>75</v>
      </c>
      <c r="K14" t="s">
        <v>75</v>
      </c>
      <c r="R14" t="s">
        <v>75</v>
      </c>
      <c r="T14" t="s">
        <v>75</v>
      </c>
      <c r="U14" t="s">
        <v>75</v>
      </c>
      <c r="Z14">
        <v>41015</v>
      </c>
      <c r="AA14">
        <v>41000</v>
      </c>
      <c r="AB14" t="s">
        <v>76</v>
      </c>
      <c r="AC14">
        <v>2012</v>
      </c>
      <c r="AD14" t="s">
        <v>84</v>
      </c>
      <c r="AE14">
        <v>18983.037966</v>
      </c>
      <c r="AF14">
        <v>18983.037966</v>
      </c>
      <c r="AH14">
        <v>18983.037966</v>
      </c>
      <c r="AJ14">
        <v>18983.037966</v>
      </c>
      <c r="AL14">
        <v>18983.037966</v>
      </c>
    </row>
    <row r="15" spans="1:261">
      <c r="A15" t="s">
        <v>75</v>
      </c>
      <c r="B15" t="s">
        <v>75</v>
      </c>
      <c r="C15" t="s">
        <v>75</v>
      </c>
      <c r="D15" t="s">
        <v>75</v>
      </c>
      <c r="E15" t="s">
        <v>75</v>
      </c>
      <c r="F15" t="s">
        <v>75</v>
      </c>
      <c r="J15" t="s">
        <v>75</v>
      </c>
      <c r="K15" t="s">
        <v>75</v>
      </c>
      <c r="R15" t="s">
        <v>75</v>
      </c>
      <c r="T15" t="s">
        <v>75</v>
      </c>
      <c r="U15" t="s">
        <v>75</v>
      </c>
      <c r="Z15">
        <v>41045</v>
      </c>
      <c r="AA15">
        <v>41030</v>
      </c>
      <c r="AB15" t="s">
        <v>76</v>
      </c>
      <c r="AC15">
        <v>2012</v>
      </c>
      <c r="AD15" t="s">
        <v>84</v>
      </c>
      <c r="AE15">
        <v>22231.044462000002</v>
      </c>
      <c r="AF15">
        <v>22231.044462000002</v>
      </c>
      <c r="AH15">
        <v>22231.044462000002</v>
      </c>
      <c r="AJ15">
        <v>22231.044462000002</v>
      </c>
      <c r="AL15">
        <v>22231.044462000002</v>
      </c>
    </row>
    <row r="16" spans="1:261">
      <c r="A16" t="s">
        <v>75</v>
      </c>
      <c r="B16" t="s">
        <v>75</v>
      </c>
      <c r="C16" t="s">
        <v>75</v>
      </c>
      <c r="D16" t="s">
        <v>75</v>
      </c>
      <c r="E16" t="s">
        <v>75</v>
      </c>
      <c r="F16" t="s">
        <v>75</v>
      </c>
      <c r="J16" t="s">
        <v>75</v>
      </c>
      <c r="K16" t="s">
        <v>75</v>
      </c>
      <c r="R16" t="s">
        <v>75</v>
      </c>
      <c r="T16" t="s">
        <v>75</v>
      </c>
      <c r="U16" t="s">
        <v>75</v>
      </c>
      <c r="Z16">
        <v>40710</v>
      </c>
      <c r="AA16">
        <v>40695</v>
      </c>
      <c r="AB16" t="s">
        <v>76</v>
      </c>
      <c r="AC16">
        <v>2011</v>
      </c>
      <c r="AD16" t="s">
        <v>80</v>
      </c>
      <c r="AE16">
        <v>93.33296</v>
      </c>
      <c r="AF16">
        <v>93.33296</v>
      </c>
      <c r="AH16">
        <v>93.33296</v>
      </c>
      <c r="AJ16">
        <v>93.33296</v>
      </c>
      <c r="AL16">
        <v>93.33296</v>
      </c>
    </row>
    <row r="17" spans="1:38">
      <c r="A17" t="s">
        <v>75</v>
      </c>
      <c r="B17" t="s">
        <v>75</v>
      </c>
      <c r="C17" t="s">
        <v>75</v>
      </c>
      <c r="D17" t="s">
        <v>75</v>
      </c>
      <c r="E17" t="s">
        <v>75</v>
      </c>
      <c r="F17" t="s">
        <v>75</v>
      </c>
      <c r="J17" t="s">
        <v>75</v>
      </c>
      <c r="K17" t="s">
        <v>75</v>
      </c>
      <c r="R17" t="s">
        <v>75</v>
      </c>
      <c r="T17" t="s">
        <v>75</v>
      </c>
      <c r="U17" t="s">
        <v>75</v>
      </c>
      <c r="Z17">
        <v>40740</v>
      </c>
      <c r="AA17">
        <v>40725</v>
      </c>
      <c r="AB17" t="s">
        <v>77</v>
      </c>
      <c r="AC17">
        <v>2011</v>
      </c>
      <c r="AD17" t="s">
        <v>81</v>
      </c>
      <c r="AE17">
        <v>78.333020000000005</v>
      </c>
      <c r="AF17">
        <v>78.333020000000005</v>
      </c>
      <c r="AH17">
        <v>78.333020000000005</v>
      </c>
      <c r="AJ17">
        <v>78.333020000000005</v>
      </c>
      <c r="AL17">
        <v>78.333020000000005</v>
      </c>
    </row>
    <row r="18" spans="1:38">
      <c r="A18" t="s">
        <v>75</v>
      </c>
      <c r="B18" t="s">
        <v>75</v>
      </c>
      <c r="C18" t="s">
        <v>75</v>
      </c>
      <c r="D18" t="s">
        <v>75</v>
      </c>
      <c r="E18" t="s">
        <v>75</v>
      </c>
      <c r="F18" t="s">
        <v>75</v>
      </c>
      <c r="J18" t="s">
        <v>75</v>
      </c>
      <c r="K18" t="s">
        <v>75</v>
      </c>
      <c r="R18" t="s">
        <v>75</v>
      </c>
      <c r="T18" t="s">
        <v>75</v>
      </c>
      <c r="U18" t="s">
        <v>75</v>
      </c>
      <c r="Z18">
        <v>40771</v>
      </c>
      <c r="AA18">
        <v>40756</v>
      </c>
      <c r="AB18" t="s">
        <v>77</v>
      </c>
      <c r="AC18">
        <v>2011</v>
      </c>
      <c r="AD18" t="s">
        <v>81</v>
      </c>
      <c r="AE18">
        <v>85.832989999999995</v>
      </c>
      <c r="AF18">
        <v>85.832989999999995</v>
      </c>
      <c r="AH18">
        <v>85.832989999999995</v>
      </c>
      <c r="AJ18">
        <v>85.832989999999995</v>
      </c>
      <c r="AL18">
        <v>85.832989999999995</v>
      </c>
    </row>
    <row r="19" spans="1:38">
      <c r="A19" t="s">
        <v>75</v>
      </c>
      <c r="B19" t="s">
        <v>75</v>
      </c>
      <c r="C19" t="s">
        <v>75</v>
      </c>
      <c r="D19" t="s">
        <v>75</v>
      </c>
      <c r="E19" t="s">
        <v>75</v>
      </c>
      <c r="F19" t="s">
        <v>75</v>
      </c>
      <c r="J19" t="s">
        <v>75</v>
      </c>
      <c r="K19" t="s">
        <v>75</v>
      </c>
      <c r="R19" t="s">
        <v>75</v>
      </c>
      <c r="T19" t="s">
        <v>75</v>
      </c>
      <c r="U19" t="s">
        <v>75</v>
      </c>
      <c r="Z19">
        <v>40802</v>
      </c>
      <c r="AA19">
        <v>40787</v>
      </c>
      <c r="AB19" t="s">
        <v>77</v>
      </c>
      <c r="AC19">
        <v>2011</v>
      </c>
      <c r="AD19" t="s">
        <v>81</v>
      </c>
      <c r="AE19">
        <v>81.666340000000005</v>
      </c>
      <c r="AF19">
        <v>81.666340000000005</v>
      </c>
      <c r="AH19">
        <v>81.666340000000005</v>
      </c>
      <c r="AJ19">
        <v>81.666340000000005</v>
      </c>
      <c r="AL19">
        <v>81.666340000000005</v>
      </c>
    </row>
    <row r="20" spans="1:38">
      <c r="A20" t="s">
        <v>75</v>
      </c>
      <c r="B20" t="s">
        <v>75</v>
      </c>
      <c r="C20" t="s">
        <v>75</v>
      </c>
      <c r="D20" t="s">
        <v>75</v>
      </c>
      <c r="E20" t="s">
        <v>75</v>
      </c>
      <c r="F20" t="s">
        <v>75</v>
      </c>
      <c r="J20" t="s">
        <v>75</v>
      </c>
      <c r="K20" t="s">
        <v>75</v>
      </c>
      <c r="R20" t="s">
        <v>75</v>
      </c>
      <c r="T20" t="s">
        <v>75</v>
      </c>
      <c r="U20" t="s">
        <v>75</v>
      </c>
      <c r="Z20">
        <v>40832</v>
      </c>
      <c r="AA20">
        <v>40817</v>
      </c>
      <c r="AB20" t="s">
        <v>78</v>
      </c>
      <c r="AC20">
        <v>2011</v>
      </c>
      <c r="AD20" t="s">
        <v>82</v>
      </c>
      <c r="AE20">
        <v>84.166330000000002</v>
      </c>
      <c r="AF20">
        <v>84.166330000000002</v>
      </c>
      <c r="AH20">
        <v>84.166330000000002</v>
      </c>
      <c r="AJ20">
        <v>84.166330000000002</v>
      </c>
      <c r="AL20">
        <v>84.166330000000002</v>
      </c>
    </row>
    <row r="21" spans="1:38">
      <c r="A21" t="s">
        <v>75</v>
      </c>
      <c r="B21" t="s">
        <v>75</v>
      </c>
      <c r="C21" t="s">
        <v>75</v>
      </c>
      <c r="D21" t="s">
        <v>75</v>
      </c>
      <c r="E21" t="s">
        <v>75</v>
      </c>
      <c r="F21" t="s">
        <v>75</v>
      </c>
      <c r="J21" t="s">
        <v>75</v>
      </c>
      <c r="K21" t="s">
        <v>75</v>
      </c>
      <c r="R21" t="s">
        <v>75</v>
      </c>
      <c r="T21" t="s">
        <v>75</v>
      </c>
      <c r="U21" t="s">
        <v>75</v>
      </c>
      <c r="Z21">
        <v>40863</v>
      </c>
      <c r="AA21">
        <v>40848</v>
      </c>
      <c r="AB21" t="s">
        <v>78</v>
      </c>
      <c r="AC21">
        <v>2011</v>
      </c>
      <c r="AD21" t="s">
        <v>82</v>
      </c>
      <c r="AE21">
        <v>82.499669999999995</v>
      </c>
      <c r="AF21">
        <v>82.499669999999995</v>
      </c>
      <c r="AH21">
        <v>82.499669999999995</v>
      </c>
      <c r="AJ21">
        <v>82.499669999999995</v>
      </c>
      <c r="AL21">
        <v>82.499669999999995</v>
      </c>
    </row>
    <row r="22" spans="1:38">
      <c r="A22" t="s">
        <v>75</v>
      </c>
      <c r="B22" t="s">
        <v>75</v>
      </c>
      <c r="C22" t="s">
        <v>75</v>
      </c>
      <c r="D22" t="s">
        <v>75</v>
      </c>
      <c r="E22" t="s">
        <v>75</v>
      </c>
      <c r="F22" t="s">
        <v>75</v>
      </c>
      <c r="J22" t="s">
        <v>75</v>
      </c>
      <c r="K22" t="s">
        <v>75</v>
      </c>
      <c r="R22" t="s">
        <v>75</v>
      </c>
      <c r="T22" t="s">
        <v>75</v>
      </c>
      <c r="U22" t="s">
        <v>75</v>
      </c>
      <c r="Z22">
        <v>40893</v>
      </c>
      <c r="AA22">
        <v>40878</v>
      </c>
      <c r="AB22" t="s">
        <v>78</v>
      </c>
      <c r="AC22">
        <v>2011</v>
      </c>
      <c r="AD22" t="s">
        <v>82</v>
      </c>
      <c r="AE22">
        <v>84.166330000000002</v>
      </c>
      <c r="AF22">
        <v>84.166330000000002</v>
      </c>
      <c r="AH22">
        <v>84.166330000000002</v>
      </c>
      <c r="AJ22">
        <v>84.166330000000002</v>
      </c>
      <c r="AL22">
        <v>84.166330000000002</v>
      </c>
    </row>
    <row r="23" spans="1:38">
      <c r="A23" t="s">
        <v>75</v>
      </c>
      <c r="B23" t="s">
        <v>75</v>
      </c>
      <c r="C23" t="s">
        <v>75</v>
      </c>
      <c r="D23" t="s">
        <v>75</v>
      </c>
      <c r="E23" t="s">
        <v>75</v>
      </c>
      <c r="F23" t="s">
        <v>75</v>
      </c>
      <c r="J23" t="s">
        <v>75</v>
      </c>
      <c r="K23" t="s">
        <v>75</v>
      </c>
      <c r="R23" t="s">
        <v>75</v>
      </c>
      <c r="T23" t="s">
        <v>75</v>
      </c>
      <c r="U23" t="s">
        <v>75</v>
      </c>
      <c r="Z23">
        <v>40924</v>
      </c>
      <c r="AA23">
        <v>40909</v>
      </c>
      <c r="AB23" t="s">
        <v>79</v>
      </c>
      <c r="AC23">
        <v>2012</v>
      </c>
      <c r="AD23" t="s">
        <v>83</v>
      </c>
      <c r="AE23">
        <v>82.499669999999995</v>
      </c>
      <c r="AF23">
        <v>82.499669999999995</v>
      </c>
      <c r="AH23">
        <v>82.499669999999995</v>
      </c>
      <c r="AJ23">
        <v>82.499669999999995</v>
      </c>
      <c r="AL23">
        <v>82.499669999999995</v>
      </c>
    </row>
    <row r="24" spans="1:38">
      <c r="A24" t="s">
        <v>75</v>
      </c>
      <c r="B24" t="s">
        <v>75</v>
      </c>
      <c r="C24" t="s">
        <v>75</v>
      </c>
      <c r="D24" t="s">
        <v>75</v>
      </c>
      <c r="E24" t="s">
        <v>75</v>
      </c>
      <c r="F24" t="s">
        <v>75</v>
      </c>
      <c r="J24" t="s">
        <v>75</v>
      </c>
      <c r="K24" t="s">
        <v>75</v>
      </c>
      <c r="R24" t="s">
        <v>75</v>
      </c>
      <c r="T24" t="s">
        <v>75</v>
      </c>
      <c r="U24" t="s">
        <v>75</v>
      </c>
      <c r="Z24">
        <v>40955</v>
      </c>
      <c r="AA24">
        <v>40940</v>
      </c>
      <c r="AB24" t="s">
        <v>79</v>
      </c>
      <c r="AC24">
        <v>2012</v>
      </c>
      <c r="AD24" t="s">
        <v>83</v>
      </c>
      <c r="AE24">
        <v>84.166330000000002</v>
      </c>
      <c r="AF24">
        <v>84.166330000000002</v>
      </c>
      <c r="AH24">
        <v>84.166330000000002</v>
      </c>
      <c r="AJ24">
        <v>84.166330000000002</v>
      </c>
      <c r="AL24">
        <v>84.166330000000002</v>
      </c>
    </row>
    <row r="25" spans="1:38">
      <c r="A25" t="s">
        <v>75</v>
      </c>
      <c r="B25" t="s">
        <v>75</v>
      </c>
      <c r="C25" t="s">
        <v>75</v>
      </c>
      <c r="D25" t="s">
        <v>75</v>
      </c>
      <c r="E25" t="s">
        <v>75</v>
      </c>
      <c r="F25" t="s">
        <v>75</v>
      </c>
      <c r="J25" t="s">
        <v>75</v>
      </c>
      <c r="K25" t="s">
        <v>75</v>
      </c>
      <c r="R25" t="s">
        <v>75</v>
      </c>
      <c r="T25" t="s">
        <v>75</v>
      </c>
      <c r="U25" t="s">
        <v>75</v>
      </c>
      <c r="Z25">
        <v>40984</v>
      </c>
      <c r="AA25">
        <v>40969</v>
      </c>
      <c r="AB25" t="s">
        <v>79</v>
      </c>
      <c r="AC25">
        <v>2012</v>
      </c>
      <c r="AD25" t="s">
        <v>83</v>
      </c>
      <c r="AE25">
        <v>82.499669999999995</v>
      </c>
      <c r="AF25">
        <v>82.499669999999995</v>
      </c>
      <c r="AH25">
        <v>82.499669999999995</v>
      </c>
      <c r="AJ25">
        <v>82.499669999999995</v>
      </c>
      <c r="AL25">
        <v>82.499669999999995</v>
      </c>
    </row>
    <row r="26" spans="1:38">
      <c r="A26" t="s">
        <v>75</v>
      </c>
      <c r="B26" t="s">
        <v>75</v>
      </c>
      <c r="C26" t="s">
        <v>75</v>
      </c>
      <c r="D26" t="s">
        <v>75</v>
      </c>
      <c r="E26" t="s">
        <v>75</v>
      </c>
      <c r="F26" t="s">
        <v>75</v>
      </c>
      <c r="J26" t="s">
        <v>75</v>
      </c>
      <c r="K26" t="s">
        <v>75</v>
      </c>
      <c r="R26" t="s">
        <v>75</v>
      </c>
      <c r="T26" t="s">
        <v>75</v>
      </c>
      <c r="U26" t="s">
        <v>75</v>
      </c>
      <c r="Z26">
        <v>41015</v>
      </c>
      <c r="AA26">
        <v>41000</v>
      </c>
      <c r="AB26" t="s">
        <v>76</v>
      </c>
      <c r="AC26">
        <v>2012</v>
      </c>
      <c r="AD26" t="s">
        <v>84</v>
      </c>
      <c r="AE26">
        <v>83.332999999999998</v>
      </c>
      <c r="AF26">
        <v>83.332999999999998</v>
      </c>
      <c r="AH26">
        <v>83.332999999999998</v>
      </c>
      <c r="AJ26">
        <v>83.332999999999998</v>
      </c>
      <c r="AL26">
        <v>83.332999999999998</v>
      </c>
    </row>
    <row r="27" spans="1:38">
      <c r="A27" t="s">
        <v>75</v>
      </c>
      <c r="B27" t="s">
        <v>75</v>
      </c>
      <c r="C27" t="s">
        <v>75</v>
      </c>
      <c r="D27" t="s">
        <v>75</v>
      </c>
      <c r="E27" t="s">
        <v>75</v>
      </c>
      <c r="F27" t="s">
        <v>75</v>
      </c>
      <c r="J27" t="s">
        <v>75</v>
      </c>
      <c r="K27" t="s">
        <v>75</v>
      </c>
      <c r="R27" t="s">
        <v>75</v>
      </c>
      <c r="T27" t="s">
        <v>75</v>
      </c>
      <c r="U27" t="s">
        <v>75</v>
      </c>
      <c r="Z27">
        <v>41045</v>
      </c>
      <c r="AA27">
        <v>41030</v>
      </c>
      <c r="AB27" t="s">
        <v>76</v>
      </c>
      <c r="AC27">
        <v>2012</v>
      </c>
      <c r="AD27" t="s">
        <v>84</v>
      </c>
      <c r="AE27">
        <v>83.332999999999998</v>
      </c>
      <c r="AF27">
        <v>83.332999999999998</v>
      </c>
      <c r="AH27">
        <v>83.332999999999998</v>
      </c>
      <c r="AJ27">
        <v>83.332999999999998</v>
      </c>
      <c r="AL27">
        <v>83.332999999999998</v>
      </c>
    </row>
    <row r="28" spans="1:38">
      <c r="A28" t="s">
        <v>75</v>
      </c>
      <c r="B28" t="s">
        <v>75</v>
      </c>
      <c r="C28" t="s">
        <v>75</v>
      </c>
      <c r="D28" t="s">
        <v>75</v>
      </c>
      <c r="E28" t="s">
        <v>75</v>
      </c>
      <c r="F28" t="s">
        <v>75</v>
      </c>
      <c r="J28" t="s">
        <v>75</v>
      </c>
      <c r="K28" t="s">
        <v>75</v>
      </c>
      <c r="R28" t="s">
        <v>75</v>
      </c>
      <c r="T28" t="s">
        <v>75</v>
      </c>
      <c r="U28" t="s">
        <v>75</v>
      </c>
      <c r="Z28">
        <v>40710</v>
      </c>
      <c r="AA28">
        <v>40695</v>
      </c>
      <c r="AB28" t="s">
        <v>76</v>
      </c>
      <c r="AC28">
        <v>2011</v>
      </c>
      <c r="AD28" t="s">
        <v>80</v>
      </c>
      <c r="AJ28">
        <v>0</v>
      </c>
      <c r="AL28">
        <v>0</v>
      </c>
    </row>
    <row r="29" spans="1:38">
      <c r="A29" t="s">
        <v>75</v>
      </c>
      <c r="B29" t="s">
        <v>75</v>
      </c>
      <c r="C29" t="s">
        <v>75</v>
      </c>
      <c r="D29" t="s">
        <v>75</v>
      </c>
      <c r="E29" t="s">
        <v>75</v>
      </c>
      <c r="F29" t="s">
        <v>75</v>
      </c>
      <c r="J29" t="s">
        <v>75</v>
      </c>
      <c r="K29" t="s">
        <v>75</v>
      </c>
      <c r="R29" t="s">
        <v>75</v>
      </c>
      <c r="T29" t="s">
        <v>75</v>
      </c>
      <c r="U29" t="s">
        <v>75</v>
      </c>
      <c r="Z29">
        <v>40740</v>
      </c>
      <c r="AA29">
        <v>40725</v>
      </c>
      <c r="AB29" t="s">
        <v>77</v>
      </c>
      <c r="AC29">
        <v>2011</v>
      </c>
      <c r="AD29" t="s">
        <v>81</v>
      </c>
      <c r="AJ29">
        <v>0</v>
      </c>
      <c r="AL29">
        <v>0</v>
      </c>
    </row>
    <row r="30" spans="1:38">
      <c r="A30" t="s">
        <v>75</v>
      </c>
      <c r="B30" t="s">
        <v>75</v>
      </c>
      <c r="C30" t="s">
        <v>75</v>
      </c>
      <c r="D30" t="s">
        <v>75</v>
      </c>
      <c r="E30" t="s">
        <v>75</v>
      </c>
      <c r="F30" t="s">
        <v>75</v>
      </c>
      <c r="J30" t="s">
        <v>75</v>
      </c>
      <c r="K30" t="s">
        <v>75</v>
      </c>
      <c r="R30" t="s">
        <v>75</v>
      </c>
      <c r="T30" t="s">
        <v>75</v>
      </c>
      <c r="U30" t="s">
        <v>75</v>
      </c>
      <c r="Z30">
        <v>40771</v>
      </c>
      <c r="AA30">
        <v>40756</v>
      </c>
      <c r="AB30" t="s">
        <v>77</v>
      </c>
      <c r="AC30">
        <v>2011</v>
      </c>
      <c r="AD30" t="s">
        <v>81</v>
      </c>
      <c r="AJ30">
        <v>0</v>
      </c>
      <c r="AL30">
        <v>0</v>
      </c>
    </row>
    <row r="31" spans="1:38">
      <c r="A31" t="s">
        <v>75</v>
      </c>
      <c r="B31" t="s">
        <v>75</v>
      </c>
      <c r="C31" t="s">
        <v>75</v>
      </c>
      <c r="D31" t="s">
        <v>75</v>
      </c>
      <c r="E31" t="s">
        <v>75</v>
      </c>
      <c r="F31" t="s">
        <v>75</v>
      </c>
      <c r="J31" t="s">
        <v>75</v>
      </c>
      <c r="K31" t="s">
        <v>75</v>
      </c>
      <c r="R31" t="s">
        <v>75</v>
      </c>
      <c r="T31" t="s">
        <v>75</v>
      </c>
      <c r="U31" t="s">
        <v>75</v>
      </c>
      <c r="Z31">
        <v>40802</v>
      </c>
      <c r="AA31">
        <v>40787</v>
      </c>
      <c r="AB31" t="s">
        <v>77</v>
      </c>
      <c r="AC31">
        <v>2011</v>
      </c>
      <c r="AD31" t="s">
        <v>81</v>
      </c>
      <c r="AJ31">
        <v>0</v>
      </c>
      <c r="AL31">
        <v>0</v>
      </c>
    </row>
    <row r="32" spans="1:38">
      <c r="A32" t="s">
        <v>75</v>
      </c>
      <c r="B32" t="s">
        <v>75</v>
      </c>
      <c r="C32" t="s">
        <v>75</v>
      </c>
      <c r="D32" t="s">
        <v>75</v>
      </c>
      <c r="E32" t="s">
        <v>75</v>
      </c>
      <c r="F32" t="s">
        <v>75</v>
      </c>
      <c r="J32" t="s">
        <v>75</v>
      </c>
      <c r="K32" t="s">
        <v>75</v>
      </c>
      <c r="R32" t="s">
        <v>75</v>
      </c>
      <c r="T32" t="s">
        <v>75</v>
      </c>
      <c r="U32" t="s">
        <v>75</v>
      </c>
      <c r="Z32">
        <v>40832</v>
      </c>
      <c r="AA32">
        <v>40817</v>
      </c>
      <c r="AB32" t="s">
        <v>78</v>
      </c>
      <c r="AC32">
        <v>2011</v>
      </c>
      <c r="AD32" t="s">
        <v>82</v>
      </c>
      <c r="AJ32">
        <v>0</v>
      </c>
      <c r="AL32">
        <v>0</v>
      </c>
    </row>
    <row r="33" spans="1:40">
      <c r="A33" t="s">
        <v>75</v>
      </c>
      <c r="B33" t="s">
        <v>75</v>
      </c>
      <c r="C33" t="s">
        <v>75</v>
      </c>
      <c r="D33" t="s">
        <v>75</v>
      </c>
      <c r="E33" t="s">
        <v>75</v>
      </c>
      <c r="F33" t="s">
        <v>75</v>
      </c>
      <c r="J33" t="s">
        <v>75</v>
      </c>
      <c r="K33" t="s">
        <v>75</v>
      </c>
      <c r="R33" t="s">
        <v>75</v>
      </c>
      <c r="T33" t="s">
        <v>75</v>
      </c>
      <c r="U33" t="s">
        <v>75</v>
      </c>
      <c r="Z33">
        <v>40863</v>
      </c>
      <c r="AA33">
        <v>40848</v>
      </c>
      <c r="AB33" t="s">
        <v>78</v>
      </c>
      <c r="AC33">
        <v>2011</v>
      </c>
      <c r="AD33" t="s">
        <v>82</v>
      </c>
      <c r="AJ33">
        <v>0</v>
      </c>
      <c r="AL33">
        <v>0</v>
      </c>
    </row>
    <row r="34" spans="1:40">
      <c r="A34" t="s">
        <v>75</v>
      </c>
      <c r="B34" t="s">
        <v>75</v>
      </c>
      <c r="C34" t="s">
        <v>75</v>
      </c>
      <c r="D34" t="s">
        <v>75</v>
      </c>
      <c r="E34" t="s">
        <v>75</v>
      </c>
      <c r="F34" t="s">
        <v>75</v>
      </c>
      <c r="J34" t="s">
        <v>75</v>
      </c>
      <c r="K34" t="s">
        <v>75</v>
      </c>
      <c r="R34" t="s">
        <v>75</v>
      </c>
      <c r="T34" t="s">
        <v>75</v>
      </c>
      <c r="U34" t="s">
        <v>75</v>
      </c>
      <c r="Z34">
        <v>40893</v>
      </c>
      <c r="AA34">
        <v>40878</v>
      </c>
      <c r="AB34" t="s">
        <v>78</v>
      </c>
      <c r="AC34">
        <v>2011</v>
      </c>
      <c r="AD34" t="s">
        <v>82</v>
      </c>
      <c r="AJ34">
        <v>0</v>
      </c>
      <c r="AL34">
        <v>0</v>
      </c>
    </row>
    <row r="35" spans="1:40">
      <c r="A35" t="s">
        <v>75</v>
      </c>
      <c r="B35" t="s">
        <v>75</v>
      </c>
      <c r="C35" t="s">
        <v>75</v>
      </c>
      <c r="D35" t="s">
        <v>75</v>
      </c>
      <c r="E35" t="s">
        <v>75</v>
      </c>
      <c r="F35" t="s">
        <v>75</v>
      </c>
      <c r="J35" t="s">
        <v>75</v>
      </c>
      <c r="K35" t="s">
        <v>75</v>
      </c>
      <c r="R35" t="s">
        <v>75</v>
      </c>
      <c r="T35" t="s">
        <v>75</v>
      </c>
      <c r="U35" t="s">
        <v>75</v>
      </c>
      <c r="Z35">
        <v>40924</v>
      </c>
      <c r="AA35">
        <v>40909</v>
      </c>
      <c r="AB35" t="s">
        <v>79</v>
      </c>
      <c r="AC35">
        <v>2012</v>
      </c>
      <c r="AD35" t="s">
        <v>83</v>
      </c>
      <c r="AJ35">
        <v>0</v>
      </c>
      <c r="AL35">
        <v>0</v>
      </c>
    </row>
    <row r="36" spans="1:40">
      <c r="A36" t="s">
        <v>75</v>
      </c>
      <c r="B36" t="s">
        <v>75</v>
      </c>
      <c r="C36" t="s">
        <v>75</v>
      </c>
      <c r="D36" t="s">
        <v>75</v>
      </c>
      <c r="E36" t="s">
        <v>75</v>
      </c>
      <c r="F36" t="s">
        <v>75</v>
      </c>
      <c r="J36" t="s">
        <v>75</v>
      </c>
      <c r="K36" t="s">
        <v>75</v>
      </c>
      <c r="R36" t="s">
        <v>75</v>
      </c>
      <c r="T36" t="s">
        <v>75</v>
      </c>
      <c r="U36" t="s">
        <v>75</v>
      </c>
      <c r="Z36">
        <v>40955</v>
      </c>
      <c r="AA36">
        <v>40940</v>
      </c>
      <c r="AB36" t="s">
        <v>79</v>
      </c>
      <c r="AC36">
        <v>2012</v>
      </c>
      <c r="AD36" t="s">
        <v>83</v>
      </c>
      <c r="AJ36">
        <v>0</v>
      </c>
      <c r="AL36">
        <v>0</v>
      </c>
    </row>
    <row r="37" spans="1:40">
      <c r="A37" t="s">
        <v>75</v>
      </c>
      <c r="B37" t="s">
        <v>75</v>
      </c>
      <c r="C37" t="s">
        <v>75</v>
      </c>
      <c r="D37" t="s">
        <v>75</v>
      </c>
      <c r="E37" t="s">
        <v>75</v>
      </c>
      <c r="F37" t="s">
        <v>75</v>
      </c>
      <c r="J37" t="s">
        <v>75</v>
      </c>
      <c r="K37" t="s">
        <v>75</v>
      </c>
      <c r="R37" t="s">
        <v>75</v>
      </c>
      <c r="T37" t="s">
        <v>75</v>
      </c>
      <c r="U37" t="s">
        <v>75</v>
      </c>
      <c r="Z37">
        <v>40984</v>
      </c>
      <c r="AA37">
        <v>40969</v>
      </c>
      <c r="AB37" t="s">
        <v>79</v>
      </c>
      <c r="AC37">
        <v>2012</v>
      </c>
      <c r="AD37" t="s">
        <v>83</v>
      </c>
      <c r="AJ37">
        <v>0</v>
      </c>
      <c r="AL37">
        <v>0</v>
      </c>
    </row>
    <row r="38" spans="1:40">
      <c r="A38" t="s">
        <v>75</v>
      </c>
      <c r="B38" t="s">
        <v>75</v>
      </c>
      <c r="C38" t="s">
        <v>75</v>
      </c>
      <c r="D38" t="s">
        <v>75</v>
      </c>
      <c r="E38" t="s">
        <v>75</v>
      </c>
      <c r="F38" t="s">
        <v>75</v>
      </c>
      <c r="J38" t="s">
        <v>75</v>
      </c>
      <c r="K38" t="s">
        <v>75</v>
      </c>
      <c r="R38" t="s">
        <v>75</v>
      </c>
      <c r="T38" t="s">
        <v>75</v>
      </c>
      <c r="U38" t="s">
        <v>75</v>
      </c>
      <c r="Z38">
        <v>41015</v>
      </c>
      <c r="AA38">
        <v>41000</v>
      </c>
      <c r="AB38" t="s">
        <v>76</v>
      </c>
      <c r="AC38">
        <v>2012</v>
      </c>
      <c r="AD38" t="s">
        <v>84</v>
      </c>
      <c r="AJ38">
        <v>0</v>
      </c>
      <c r="AL38">
        <v>0</v>
      </c>
    </row>
    <row r="39" spans="1:40">
      <c r="A39" t="s">
        <v>75</v>
      </c>
      <c r="B39" t="s">
        <v>75</v>
      </c>
      <c r="C39" t="s">
        <v>75</v>
      </c>
      <c r="D39" t="s">
        <v>75</v>
      </c>
      <c r="E39" t="s">
        <v>75</v>
      </c>
      <c r="F39" t="s">
        <v>75</v>
      </c>
      <c r="J39" t="s">
        <v>75</v>
      </c>
      <c r="K39" t="s">
        <v>75</v>
      </c>
      <c r="R39" t="s">
        <v>75</v>
      </c>
      <c r="T39" t="s">
        <v>75</v>
      </c>
      <c r="U39" t="s">
        <v>75</v>
      </c>
      <c r="Z39">
        <v>41045</v>
      </c>
      <c r="AA39">
        <v>41030</v>
      </c>
      <c r="AB39" t="s">
        <v>76</v>
      </c>
      <c r="AC39">
        <v>2012</v>
      </c>
      <c r="AD39" t="s">
        <v>84</v>
      </c>
      <c r="AJ39">
        <v>0</v>
      </c>
      <c r="AL39">
        <v>0</v>
      </c>
    </row>
    <row r="40" spans="1:40">
      <c r="A40" t="s">
        <v>75</v>
      </c>
      <c r="B40" t="s">
        <v>75</v>
      </c>
      <c r="C40" t="s">
        <v>75</v>
      </c>
      <c r="D40" t="s">
        <v>75</v>
      </c>
      <c r="E40" t="s">
        <v>75</v>
      </c>
      <c r="F40" t="s">
        <v>75</v>
      </c>
      <c r="J40" t="s">
        <v>75</v>
      </c>
      <c r="K40" t="s">
        <v>75</v>
      </c>
      <c r="R40" t="s">
        <v>75</v>
      </c>
      <c r="T40" t="s">
        <v>75</v>
      </c>
      <c r="U40" t="s">
        <v>75</v>
      </c>
      <c r="Z40">
        <v>40649</v>
      </c>
      <c r="AA40">
        <v>40634</v>
      </c>
      <c r="AB40" t="s">
        <v>76</v>
      </c>
      <c r="AC40">
        <v>2011</v>
      </c>
      <c r="AD40" t="s">
        <v>80</v>
      </c>
      <c r="AG40">
        <v>2645.54</v>
      </c>
      <c r="AI40">
        <v>2645.54</v>
      </c>
      <c r="AM40">
        <v>2645.54</v>
      </c>
      <c r="AN40">
        <v>2645.54</v>
      </c>
    </row>
    <row r="41" spans="1:40">
      <c r="A41" t="s">
        <v>75</v>
      </c>
      <c r="B41" t="s">
        <v>75</v>
      </c>
      <c r="C41" t="s">
        <v>75</v>
      </c>
      <c r="D41" t="s">
        <v>75</v>
      </c>
      <c r="E41" t="s">
        <v>75</v>
      </c>
      <c r="F41" t="s">
        <v>75</v>
      </c>
      <c r="J41" t="s">
        <v>75</v>
      </c>
      <c r="K41" t="s">
        <v>75</v>
      </c>
      <c r="R41" t="s">
        <v>75</v>
      </c>
      <c r="T41" t="s">
        <v>75</v>
      </c>
      <c r="U41" t="s">
        <v>75</v>
      </c>
      <c r="Z41">
        <v>40710</v>
      </c>
      <c r="AA41">
        <v>40695</v>
      </c>
      <c r="AB41" t="s">
        <v>76</v>
      </c>
      <c r="AC41">
        <v>2011</v>
      </c>
      <c r="AD41" t="s">
        <v>80</v>
      </c>
      <c r="AE41">
        <v>344</v>
      </c>
      <c r="AF41">
        <v>344</v>
      </c>
      <c r="AH41">
        <v>344</v>
      </c>
      <c r="AJ41">
        <v>344</v>
      </c>
      <c r="AL41">
        <v>344</v>
      </c>
    </row>
    <row r="42" spans="1:40">
      <c r="A42" t="s">
        <v>75</v>
      </c>
      <c r="B42" t="s">
        <v>75</v>
      </c>
      <c r="C42" t="s">
        <v>75</v>
      </c>
      <c r="D42" t="s">
        <v>75</v>
      </c>
      <c r="E42" t="s">
        <v>75</v>
      </c>
      <c r="F42" t="s">
        <v>75</v>
      </c>
      <c r="J42" t="s">
        <v>75</v>
      </c>
      <c r="K42" t="s">
        <v>75</v>
      </c>
      <c r="R42" t="s">
        <v>75</v>
      </c>
      <c r="T42" t="s">
        <v>75</v>
      </c>
      <c r="U42" t="s">
        <v>75</v>
      </c>
      <c r="Z42">
        <v>40740</v>
      </c>
      <c r="AA42">
        <v>40725</v>
      </c>
      <c r="AB42" t="s">
        <v>77</v>
      </c>
      <c r="AC42">
        <v>2011</v>
      </c>
      <c r="AD42" t="s">
        <v>81</v>
      </c>
      <c r="AE42">
        <v>345</v>
      </c>
      <c r="AF42">
        <v>345</v>
      </c>
      <c r="AH42">
        <v>345</v>
      </c>
      <c r="AJ42">
        <v>345</v>
      </c>
      <c r="AL42">
        <v>345</v>
      </c>
    </row>
    <row r="43" spans="1:40">
      <c r="A43" t="s">
        <v>75</v>
      </c>
      <c r="B43" t="s">
        <v>75</v>
      </c>
      <c r="C43" t="s">
        <v>75</v>
      </c>
      <c r="D43" t="s">
        <v>75</v>
      </c>
      <c r="E43" t="s">
        <v>75</v>
      </c>
      <c r="F43" t="s">
        <v>75</v>
      </c>
      <c r="J43" t="s">
        <v>75</v>
      </c>
      <c r="K43" t="s">
        <v>75</v>
      </c>
      <c r="R43" t="s">
        <v>75</v>
      </c>
      <c r="T43" t="s">
        <v>75</v>
      </c>
      <c r="U43" t="s">
        <v>75</v>
      </c>
      <c r="Z43">
        <v>40771</v>
      </c>
      <c r="AA43">
        <v>40756</v>
      </c>
      <c r="AB43" t="s">
        <v>77</v>
      </c>
      <c r="AC43">
        <v>2011</v>
      </c>
      <c r="AD43" t="s">
        <v>81</v>
      </c>
      <c r="AE43">
        <v>344</v>
      </c>
      <c r="AF43">
        <v>344</v>
      </c>
      <c r="AH43">
        <v>344</v>
      </c>
      <c r="AJ43">
        <v>344</v>
      </c>
      <c r="AL43">
        <v>344</v>
      </c>
    </row>
    <row r="44" spans="1:40">
      <c r="A44" t="s">
        <v>75</v>
      </c>
      <c r="B44" t="s">
        <v>75</v>
      </c>
      <c r="C44" t="s">
        <v>75</v>
      </c>
      <c r="D44" t="s">
        <v>75</v>
      </c>
      <c r="E44" t="s">
        <v>75</v>
      </c>
      <c r="F44" t="s">
        <v>75</v>
      </c>
      <c r="J44" t="s">
        <v>75</v>
      </c>
      <c r="K44" t="s">
        <v>75</v>
      </c>
      <c r="R44" t="s">
        <v>75</v>
      </c>
      <c r="T44" t="s">
        <v>75</v>
      </c>
      <c r="U44" t="s">
        <v>75</v>
      </c>
      <c r="Z44">
        <v>40802</v>
      </c>
      <c r="AA44">
        <v>40787</v>
      </c>
      <c r="AB44" t="s">
        <v>77</v>
      </c>
      <c r="AC44">
        <v>2011</v>
      </c>
      <c r="AD44" t="s">
        <v>81</v>
      </c>
      <c r="AE44">
        <v>345</v>
      </c>
      <c r="AF44">
        <v>345</v>
      </c>
      <c r="AH44">
        <v>345</v>
      </c>
      <c r="AJ44">
        <v>345</v>
      </c>
      <c r="AL44">
        <v>345</v>
      </c>
    </row>
    <row r="45" spans="1:40">
      <c r="A45" t="s">
        <v>75</v>
      </c>
      <c r="B45" t="s">
        <v>75</v>
      </c>
      <c r="C45" t="s">
        <v>75</v>
      </c>
      <c r="D45" t="s">
        <v>75</v>
      </c>
      <c r="E45" t="s">
        <v>75</v>
      </c>
      <c r="F45" t="s">
        <v>75</v>
      </c>
      <c r="J45" t="s">
        <v>75</v>
      </c>
      <c r="K45" t="s">
        <v>75</v>
      </c>
      <c r="R45" t="s">
        <v>75</v>
      </c>
      <c r="T45" t="s">
        <v>75</v>
      </c>
      <c r="U45" t="s">
        <v>75</v>
      </c>
      <c r="Z45">
        <v>40832</v>
      </c>
      <c r="AA45">
        <v>40817</v>
      </c>
      <c r="AB45" t="s">
        <v>78</v>
      </c>
      <c r="AC45">
        <v>2011</v>
      </c>
      <c r="AD45" t="s">
        <v>82</v>
      </c>
      <c r="AE45">
        <v>345</v>
      </c>
      <c r="AF45">
        <v>345</v>
      </c>
      <c r="AH45">
        <v>345</v>
      </c>
      <c r="AJ45">
        <v>345</v>
      </c>
      <c r="AL45">
        <v>345</v>
      </c>
    </row>
    <row r="46" spans="1:40">
      <c r="A46" t="s">
        <v>75</v>
      </c>
      <c r="B46" t="s">
        <v>75</v>
      </c>
      <c r="C46" t="s">
        <v>75</v>
      </c>
      <c r="D46" t="s">
        <v>75</v>
      </c>
      <c r="E46" t="s">
        <v>75</v>
      </c>
      <c r="F46" t="s">
        <v>75</v>
      </c>
      <c r="J46" t="s">
        <v>75</v>
      </c>
      <c r="K46" t="s">
        <v>75</v>
      </c>
      <c r="R46" t="s">
        <v>75</v>
      </c>
      <c r="T46" t="s">
        <v>75</v>
      </c>
      <c r="U46" t="s">
        <v>75</v>
      </c>
      <c r="Z46">
        <v>40863</v>
      </c>
      <c r="AA46">
        <v>40848</v>
      </c>
      <c r="AB46" t="s">
        <v>78</v>
      </c>
      <c r="AC46">
        <v>2011</v>
      </c>
      <c r="AD46" t="s">
        <v>82</v>
      </c>
      <c r="AE46">
        <v>344</v>
      </c>
      <c r="AF46">
        <v>344</v>
      </c>
      <c r="AH46">
        <v>344</v>
      </c>
      <c r="AJ46">
        <v>344</v>
      </c>
      <c r="AL46">
        <v>344</v>
      </c>
    </row>
    <row r="47" spans="1:40">
      <c r="A47" t="s">
        <v>75</v>
      </c>
      <c r="B47" t="s">
        <v>75</v>
      </c>
      <c r="C47" t="s">
        <v>75</v>
      </c>
      <c r="D47" t="s">
        <v>75</v>
      </c>
      <c r="E47" t="s">
        <v>75</v>
      </c>
      <c r="F47" t="s">
        <v>75</v>
      </c>
      <c r="J47" t="s">
        <v>75</v>
      </c>
      <c r="K47" t="s">
        <v>75</v>
      </c>
      <c r="R47" t="s">
        <v>75</v>
      </c>
      <c r="T47" t="s">
        <v>75</v>
      </c>
      <c r="U47" t="s">
        <v>75</v>
      </c>
      <c r="Z47">
        <v>40893</v>
      </c>
      <c r="AA47">
        <v>40878</v>
      </c>
      <c r="AB47" t="s">
        <v>78</v>
      </c>
      <c r="AC47">
        <v>2011</v>
      </c>
      <c r="AD47" t="s">
        <v>82</v>
      </c>
      <c r="AE47">
        <v>345</v>
      </c>
      <c r="AF47">
        <v>345</v>
      </c>
      <c r="AH47">
        <v>345</v>
      </c>
      <c r="AJ47">
        <v>345</v>
      </c>
      <c r="AL47">
        <v>345</v>
      </c>
    </row>
    <row r="48" spans="1:40">
      <c r="A48" t="s">
        <v>75</v>
      </c>
      <c r="B48" t="s">
        <v>75</v>
      </c>
      <c r="C48" t="s">
        <v>75</v>
      </c>
      <c r="D48" t="s">
        <v>75</v>
      </c>
      <c r="E48" t="s">
        <v>75</v>
      </c>
      <c r="F48" t="s">
        <v>75</v>
      </c>
      <c r="J48" t="s">
        <v>75</v>
      </c>
      <c r="K48" t="s">
        <v>75</v>
      </c>
      <c r="R48" t="s">
        <v>75</v>
      </c>
      <c r="T48" t="s">
        <v>75</v>
      </c>
      <c r="U48" t="s">
        <v>75</v>
      </c>
      <c r="Z48">
        <v>40924</v>
      </c>
      <c r="AA48">
        <v>40909</v>
      </c>
      <c r="AB48" t="s">
        <v>79</v>
      </c>
      <c r="AC48">
        <v>2012</v>
      </c>
      <c r="AD48" t="s">
        <v>83</v>
      </c>
      <c r="AE48">
        <v>345</v>
      </c>
      <c r="AF48">
        <v>345</v>
      </c>
      <c r="AH48">
        <v>345</v>
      </c>
      <c r="AJ48">
        <v>345</v>
      </c>
      <c r="AL48">
        <v>345</v>
      </c>
    </row>
    <row r="49" spans="1:40">
      <c r="A49" t="s">
        <v>75</v>
      </c>
      <c r="B49" t="s">
        <v>75</v>
      </c>
      <c r="C49" t="s">
        <v>75</v>
      </c>
      <c r="D49" t="s">
        <v>75</v>
      </c>
      <c r="E49" t="s">
        <v>75</v>
      </c>
      <c r="F49" t="s">
        <v>75</v>
      </c>
      <c r="J49" t="s">
        <v>75</v>
      </c>
      <c r="K49" t="s">
        <v>75</v>
      </c>
      <c r="R49" t="s">
        <v>75</v>
      </c>
      <c r="T49" t="s">
        <v>75</v>
      </c>
      <c r="U49" t="s">
        <v>75</v>
      </c>
      <c r="Z49">
        <v>40955</v>
      </c>
      <c r="AA49">
        <v>40940</v>
      </c>
      <c r="AB49" t="s">
        <v>79</v>
      </c>
      <c r="AC49">
        <v>2012</v>
      </c>
      <c r="AD49" t="s">
        <v>83</v>
      </c>
      <c r="AE49">
        <v>344</v>
      </c>
      <c r="AF49">
        <v>344</v>
      </c>
      <c r="AH49">
        <v>344</v>
      </c>
      <c r="AJ49">
        <v>344</v>
      </c>
      <c r="AL49">
        <v>344</v>
      </c>
    </row>
    <row r="50" spans="1:40">
      <c r="A50" t="s">
        <v>75</v>
      </c>
      <c r="B50" t="s">
        <v>75</v>
      </c>
      <c r="C50" t="s">
        <v>75</v>
      </c>
      <c r="D50" t="s">
        <v>75</v>
      </c>
      <c r="E50" t="s">
        <v>75</v>
      </c>
      <c r="F50" t="s">
        <v>75</v>
      </c>
      <c r="J50" t="s">
        <v>75</v>
      </c>
      <c r="K50" t="s">
        <v>75</v>
      </c>
      <c r="R50" t="s">
        <v>75</v>
      </c>
      <c r="T50" t="s">
        <v>75</v>
      </c>
      <c r="U50" t="s">
        <v>75</v>
      </c>
      <c r="Z50">
        <v>40984</v>
      </c>
      <c r="AA50">
        <v>40969</v>
      </c>
      <c r="AB50" t="s">
        <v>79</v>
      </c>
      <c r="AC50">
        <v>2012</v>
      </c>
      <c r="AD50" t="s">
        <v>83</v>
      </c>
      <c r="AE50">
        <v>345</v>
      </c>
      <c r="AF50">
        <v>345</v>
      </c>
      <c r="AH50">
        <v>345</v>
      </c>
      <c r="AJ50">
        <v>345</v>
      </c>
      <c r="AL50">
        <v>345</v>
      </c>
    </row>
    <row r="51" spans="1:40">
      <c r="A51" t="s">
        <v>75</v>
      </c>
      <c r="B51" t="s">
        <v>75</v>
      </c>
      <c r="C51" t="s">
        <v>75</v>
      </c>
      <c r="D51" t="s">
        <v>75</v>
      </c>
      <c r="E51" t="s">
        <v>75</v>
      </c>
      <c r="F51" t="s">
        <v>75</v>
      </c>
      <c r="J51" t="s">
        <v>75</v>
      </c>
      <c r="K51" t="s">
        <v>75</v>
      </c>
      <c r="R51" t="s">
        <v>75</v>
      </c>
      <c r="T51" t="s">
        <v>75</v>
      </c>
      <c r="U51" t="s">
        <v>75</v>
      </c>
      <c r="Z51">
        <v>41015</v>
      </c>
      <c r="AA51">
        <v>41000</v>
      </c>
      <c r="AB51" t="s">
        <v>76</v>
      </c>
      <c r="AC51">
        <v>2012</v>
      </c>
      <c r="AD51" t="s">
        <v>84</v>
      </c>
      <c r="AE51">
        <v>345</v>
      </c>
      <c r="AF51">
        <v>345</v>
      </c>
      <c r="AH51">
        <v>345</v>
      </c>
      <c r="AJ51">
        <v>345</v>
      </c>
      <c r="AL51">
        <v>345</v>
      </c>
    </row>
    <row r="52" spans="1:40">
      <c r="A52" t="s">
        <v>75</v>
      </c>
      <c r="B52" t="s">
        <v>75</v>
      </c>
      <c r="C52" t="s">
        <v>75</v>
      </c>
      <c r="D52" t="s">
        <v>75</v>
      </c>
      <c r="E52" t="s">
        <v>75</v>
      </c>
      <c r="F52" t="s">
        <v>75</v>
      </c>
      <c r="J52" t="s">
        <v>75</v>
      </c>
      <c r="K52" t="s">
        <v>75</v>
      </c>
      <c r="R52" t="s">
        <v>75</v>
      </c>
      <c r="T52" t="s">
        <v>75</v>
      </c>
      <c r="U52" t="s">
        <v>75</v>
      </c>
      <c r="Z52">
        <v>41045</v>
      </c>
      <c r="AA52">
        <v>41030</v>
      </c>
      <c r="AB52" t="s">
        <v>76</v>
      </c>
      <c r="AC52">
        <v>2012</v>
      </c>
      <c r="AD52" t="s">
        <v>84</v>
      </c>
      <c r="AE52">
        <v>344</v>
      </c>
      <c r="AF52">
        <v>344</v>
      </c>
      <c r="AH52">
        <v>344</v>
      </c>
      <c r="AJ52">
        <v>344</v>
      </c>
      <c r="AL52">
        <v>344</v>
      </c>
    </row>
    <row r="53" spans="1:40">
      <c r="A53" t="s">
        <v>75</v>
      </c>
      <c r="B53" t="s">
        <v>75</v>
      </c>
      <c r="C53" t="s">
        <v>75</v>
      </c>
      <c r="D53" t="s">
        <v>75</v>
      </c>
      <c r="E53" t="s">
        <v>75</v>
      </c>
      <c r="F53" t="s">
        <v>75</v>
      </c>
      <c r="J53" t="s">
        <v>75</v>
      </c>
      <c r="K53" t="s">
        <v>75</v>
      </c>
      <c r="R53" t="s">
        <v>75</v>
      </c>
      <c r="T53" t="s">
        <v>75</v>
      </c>
      <c r="U53" t="s">
        <v>75</v>
      </c>
      <c r="Z53">
        <v>40679</v>
      </c>
      <c r="AA53">
        <v>40664</v>
      </c>
      <c r="AB53" t="s">
        <v>76</v>
      </c>
      <c r="AC53">
        <v>2011</v>
      </c>
      <c r="AD53" t="s">
        <v>80</v>
      </c>
      <c r="AG53">
        <v>7627.98</v>
      </c>
      <c r="AI53">
        <v>7627.98</v>
      </c>
      <c r="AM53">
        <v>7627.98</v>
      </c>
      <c r="AN53">
        <v>7627.98</v>
      </c>
    </row>
    <row r="54" spans="1:40">
      <c r="A54" t="s">
        <v>75</v>
      </c>
      <c r="B54" t="s">
        <v>75</v>
      </c>
      <c r="C54" t="s">
        <v>75</v>
      </c>
      <c r="D54" t="s">
        <v>75</v>
      </c>
      <c r="E54" t="s">
        <v>75</v>
      </c>
      <c r="F54" t="s">
        <v>75</v>
      </c>
      <c r="J54" t="s">
        <v>75</v>
      </c>
      <c r="K54" t="s">
        <v>75</v>
      </c>
      <c r="R54" t="s">
        <v>75</v>
      </c>
      <c r="T54" t="s">
        <v>75</v>
      </c>
      <c r="U54" t="s">
        <v>75</v>
      </c>
      <c r="Z54">
        <v>40710</v>
      </c>
      <c r="AA54">
        <v>40695</v>
      </c>
      <c r="AB54" t="s">
        <v>76</v>
      </c>
      <c r="AC54">
        <v>2011</v>
      </c>
      <c r="AD54" t="s">
        <v>80</v>
      </c>
      <c r="AE54">
        <v>3813.9961859999999</v>
      </c>
      <c r="AF54">
        <v>3813.9961859999999</v>
      </c>
      <c r="AH54">
        <v>3813.9961859999999</v>
      </c>
      <c r="AJ54">
        <v>3813.9961859999999</v>
      </c>
      <c r="AL54">
        <v>3813.9961859999999</v>
      </c>
    </row>
    <row r="55" spans="1:40">
      <c r="A55" t="s">
        <v>75</v>
      </c>
      <c r="B55" t="s">
        <v>75</v>
      </c>
      <c r="C55" t="s">
        <v>75</v>
      </c>
      <c r="D55" t="s">
        <v>75</v>
      </c>
      <c r="E55" t="s">
        <v>75</v>
      </c>
      <c r="F55" t="s">
        <v>75</v>
      </c>
      <c r="J55" t="s">
        <v>75</v>
      </c>
      <c r="K55" t="s">
        <v>75</v>
      </c>
      <c r="R55" t="s">
        <v>75</v>
      </c>
      <c r="T55" t="s">
        <v>75</v>
      </c>
      <c r="U55" t="s">
        <v>75</v>
      </c>
      <c r="Z55">
        <v>40740</v>
      </c>
      <c r="AA55">
        <v>40725</v>
      </c>
      <c r="AB55" t="s">
        <v>77</v>
      </c>
      <c r="AC55">
        <v>2011</v>
      </c>
      <c r="AD55" t="s">
        <v>81</v>
      </c>
      <c r="AE55">
        <v>5720.9942789999996</v>
      </c>
      <c r="AF55">
        <v>5720.9942789999996</v>
      </c>
      <c r="AH55">
        <v>5720.9942789999996</v>
      </c>
      <c r="AJ55">
        <v>5720.9942789999996</v>
      </c>
      <c r="AL55">
        <v>5720.9942789999996</v>
      </c>
    </row>
    <row r="56" spans="1:40">
      <c r="A56" t="s">
        <v>75</v>
      </c>
      <c r="B56" t="s">
        <v>75</v>
      </c>
      <c r="C56" t="s">
        <v>75</v>
      </c>
      <c r="D56" t="s">
        <v>75</v>
      </c>
      <c r="E56" t="s">
        <v>75</v>
      </c>
      <c r="F56" t="s">
        <v>75</v>
      </c>
      <c r="J56" t="s">
        <v>75</v>
      </c>
      <c r="K56" t="s">
        <v>75</v>
      </c>
      <c r="R56" t="s">
        <v>75</v>
      </c>
      <c r="T56" t="s">
        <v>75</v>
      </c>
      <c r="U56" t="s">
        <v>75</v>
      </c>
      <c r="Z56">
        <v>40771</v>
      </c>
      <c r="AA56">
        <v>40756</v>
      </c>
      <c r="AB56" t="s">
        <v>77</v>
      </c>
      <c r="AC56">
        <v>2011</v>
      </c>
      <c r="AD56" t="s">
        <v>81</v>
      </c>
      <c r="AE56">
        <v>4767.9952320000002</v>
      </c>
      <c r="AF56">
        <v>4767.9952320000002</v>
      </c>
      <c r="AH56">
        <v>4767.9952320000002</v>
      </c>
      <c r="AJ56">
        <v>4767.9952320000002</v>
      </c>
      <c r="AL56">
        <v>4767.9952320000002</v>
      </c>
    </row>
    <row r="57" spans="1:40">
      <c r="A57" t="s">
        <v>75</v>
      </c>
      <c r="B57" t="s">
        <v>75</v>
      </c>
      <c r="C57" t="s">
        <v>75</v>
      </c>
      <c r="D57" t="s">
        <v>75</v>
      </c>
      <c r="E57" t="s">
        <v>75</v>
      </c>
      <c r="F57" t="s">
        <v>75</v>
      </c>
      <c r="J57" t="s">
        <v>75</v>
      </c>
      <c r="K57" t="s">
        <v>75</v>
      </c>
      <c r="R57" t="s">
        <v>75</v>
      </c>
      <c r="T57" t="s">
        <v>75</v>
      </c>
      <c r="U57" t="s">
        <v>75</v>
      </c>
      <c r="Z57">
        <v>40802</v>
      </c>
      <c r="AA57">
        <v>40787</v>
      </c>
      <c r="AB57" t="s">
        <v>77</v>
      </c>
      <c r="AC57">
        <v>2011</v>
      </c>
      <c r="AD57" t="s">
        <v>81</v>
      </c>
      <c r="AE57">
        <v>5244.9947549999997</v>
      </c>
      <c r="AF57">
        <v>5244.9947549999997</v>
      </c>
      <c r="AH57">
        <v>5244.9947549999997</v>
      </c>
      <c r="AJ57">
        <v>5244.9947549999997</v>
      </c>
      <c r="AL57">
        <v>5244.9947549999997</v>
      </c>
    </row>
    <row r="58" spans="1:40">
      <c r="A58" t="s">
        <v>75</v>
      </c>
      <c r="B58" t="s">
        <v>75</v>
      </c>
      <c r="C58" t="s">
        <v>75</v>
      </c>
      <c r="D58" t="s">
        <v>75</v>
      </c>
      <c r="E58" t="s">
        <v>75</v>
      </c>
      <c r="F58" t="s">
        <v>75</v>
      </c>
      <c r="J58" t="s">
        <v>75</v>
      </c>
      <c r="K58" t="s">
        <v>75</v>
      </c>
      <c r="R58" t="s">
        <v>75</v>
      </c>
      <c r="T58" t="s">
        <v>75</v>
      </c>
      <c r="U58" t="s">
        <v>75</v>
      </c>
      <c r="Z58">
        <v>40832</v>
      </c>
      <c r="AA58">
        <v>40817</v>
      </c>
      <c r="AB58" t="s">
        <v>78</v>
      </c>
      <c r="AC58">
        <v>2011</v>
      </c>
      <c r="AD58" t="s">
        <v>82</v>
      </c>
      <c r="AE58">
        <v>5005.9949939999997</v>
      </c>
      <c r="AF58">
        <v>5005.9949939999997</v>
      </c>
      <c r="AH58">
        <v>5005.9949939999997</v>
      </c>
      <c r="AJ58">
        <v>5005.9949939999997</v>
      </c>
      <c r="AL58">
        <v>5005.9949939999997</v>
      </c>
    </row>
    <row r="59" spans="1:40">
      <c r="A59" t="s">
        <v>75</v>
      </c>
      <c r="B59" t="s">
        <v>75</v>
      </c>
      <c r="C59" t="s">
        <v>75</v>
      </c>
      <c r="D59" t="s">
        <v>75</v>
      </c>
      <c r="E59" t="s">
        <v>75</v>
      </c>
      <c r="F59" t="s">
        <v>75</v>
      </c>
      <c r="J59" t="s">
        <v>75</v>
      </c>
      <c r="K59" t="s">
        <v>75</v>
      </c>
      <c r="R59" t="s">
        <v>75</v>
      </c>
      <c r="T59" t="s">
        <v>75</v>
      </c>
      <c r="U59" t="s">
        <v>75</v>
      </c>
      <c r="Z59">
        <v>40863</v>
      </c>
      <c r="AA59">
        <v>40848</v>
      </c>
      <c r="AB59" t="s">
        <v>78</v>
      </c>
      <c r="AC59">
        <v>2011</v>
      </c>
      <c r="AD59" t="s">
        <v>82</v>
      </c>
      <c r="AE59">
        <v>5124.9948750000003</v>
      </c>
      <c r="AF59">
        <v>5124.9948750000003</v>
      </c>
      <c r="AH59">
        <v>5124.9948750000003</v>
      </c>
      <c r="AJ59">
        <v>5124.9948750000003</v>
      </c>
      <c r="AL59">
        <v>5124.9948750000003</v>
      </c>
    </row>
    <row r="60" spans="1:40">
      <c r="A60" t="s">
        <v>75</v>
      </c>
      <c r="B60" t="s">
        <v>75</v>
      </c>
      <c r="C60" t="s">
        <v>75</v>
      </c>
      <c r="D60" t="s">
        <v>75</v>
      </c>
      <c r="E60" t="s">
        <v>75</v>
      </c>
      <c r="F60" t="s">
        <v>75</v>
      </c>
      <c r="J60" t="s">
        <v>75</v>
      </c>
      <c r="K60" t="s">
        <v>75</v>
      </c>
      <c r="R60" t="s">
        <v>75</v>
      </c>
      <c r="T60" t="s">
        <v>75</v>
      </c>
      <c r="U60" t="s">
        <v>75</v>
      </c>
      <c r="Z60">
        <v>40893</v>
      </c>
      <c r="AA60">
        <v>40878</v>
      </c>
      <c r="AB60" t="s">
        <v>78</v>
      </c>
      <c r="AC60">
        <v>2011</v>
      </c>
      <c r="AD60" t="s">
        <v>82</v>
      </c>
      <c r="AE60">
        <v>5065.9949340000003</v>
      </c>
      <c r="AF60">
        <v>5065.9949340000003</v>
      </c>
      <c r="AH60">
        <v>5065.9949340000003</v>
      </c>
      <c r="AJ60">
        <v>5065.9949340000003</v>
      </c>
      <c r="AL60">
        <v>5065.9949340000003</v>
      </c>
    </row>
    <row r="61" spans="1:40">
      <c r="A61" t="s">
        <v>75</v>
      </c>
      <c r="B61" t="s">
        <v>75</v>
      </c>
      <c r="C61" t="s">
        <v>75</v>
      </c>
      <c r="D61" t="s">
        <v>75</v>
      </c>
      <c r="E61" t="s">
        <v>75</v>
      </c>
      <c r="F61" t="s">
        <v>75</v>
      </c>
      <c r="J61" t="s">
        <v>75</v>
      </c>
      <c r="K61" t="s">
        <v>75</v>
      </c>
      <c r="R61" t="s">
        <v>75</v>
      </c>
      <c r="T61" t="s">
        <v>75</v>
      </c>
      <c r="U61" t="s">
        <v>75</v>
      </c>
      <c r="Z61">
        <v>40924</v>
      </c>
      <c r="AA61">
        <v>40909</v>
      </c>
      <c r="AB61" t="s">
        <v>79</v>
      </c>
      <c r="AC61">
        <v>2012</v>
      </c>
      <c r="AD61" t="s">
        <v>83</v>
      </c>
      <c r="AE61">
        <v>5095.9949040000001</v>
      </c>
      <c r="AF61">
        <v>5095.9949040000001</v>
      </c>
      <c r="AH61">
        <v>5095.9949040000001</v>
      </c>
      <c r="AJ61">
        <v>5095.9949040000001</v>
      </c>
      <c r="AL61">
        <v>5095.9949040000001</v>
      </c>
    </row>
    <row r="62" spans="1:40">
      <c r="A62" t="s">
        <v>75</v>
      </c>
      <c r="B62" t="s">
        <v>75</v>
      </c>
      <c r="C62" t="s">
        <v>75</v>
      </c>
      <c r="D62" t="s">
        <v>75</v>
      </c>
      <c r="E62" t="s">
        <v>75</v>
      </c>
      <c r="F62" t="s">
        <v>75</v>
      </c>
      <c r="J62" t="s">
        <v>75</v>
      </c>
      <c r="K62" t="s">
        <v>75</v>
      </c>
      <c r="R62" t="s">
        <v>75</v>
      </c>
      <c r="T62" t="s">
        <v>75</v>
      </c>
      <c r="U62" t="s">
        <v>75</v>
      </c>
      <c r="Z62">
        <v>40955</v>
      </c>
      <c r="AA62">
        <v>40940</v>
      </c>
      <c r="AB62" t="s">
        <v>79</v>
      </c>
      <c r="AC62">
        <v>2012</v>
      </c>
      <c r="AD62" t="s">
        <v>83</v>
      </c>
      <c r="AE62">
        <v>5079.9949200000001</v>
      </c>
      <c r="AF62">
        <v>5079.9949200000001</v>
      </c>
      <c r="AH62">
        <v>5079.9949200000001</v>
      </c>
      <c r="AJ62">
        <v>5079.9949200000001</v>
      </c>
      <c r="AL62">
        <v>5079.9949200000001</v>
      </c>
    </row>
    <row r="63" spans="1:40">
      <c r="A63" t="s">
        <v>75</v>
      </c>
      <c r="B63" t="s">
        <v>75</v>
      </c>
      <c r="C63" t="s">
        <v>75</v>
      </c>
      <c r="D63" t="s">
        <v>75</v>
      </c>
      <c r="E63" t="s">
        <v>75</v>
      </c>
      <c r="F63" t="s">
        <v>75</v>
      </c>
      <c r="J63" t="s">
        <v>75</v>
      </c>
      <c r="K63" t="s">
        <v>75</v>
      </c>
      <c r="R63" t="s">
        <v>75</v>
      </c>
      <c r="T63" t="s">
        <v>75</v>
      </c>
      <c r="U63" t="s">
        <v>75</v>
      </c>
      <c r="Z63">
        <v>40984</v>
      </c>
      <c r="AA63">
        <v>40969</v>
      </c>
      <c r="AB63" t="s">
        <v>79</v>
      </c>
      <c r="AC63">
        <v>2012</v>
      </c>
      <c r="AD63" t="s">
        <v>83</v>
      </c>
      <c r="AE63">
        <v>5087.9949120000001</v>
      </c>
      <c r="AF63">
        <v>5087.9949120000001</v>
      </c>
      <c r="AH63">
        <v>5087.9949120000001</v>
      </c>
      <c r="AJ63">
        <v>5087.9949120000001</v>
      </c>
      <c r="AL63">
        <v>5087.9949120000001</v>
      </c>
    </row>
    <row r="64" spans="1:40">
      <c r="A64" t="s">
        <v>75</v>
      </c>
      <c r="B64" t="s">
        <v>75</v>
      </c>
      <c r="C64" t="s">
        <v>75</v>
      </c>
      <c r="D64" t="s">
        <v>75</v>
      </c>
      <c r="E64" t="s">
        <v>75</v>
      </c>
      <c r="F64" t="s">
        <v>75</v>
      </c>
      <c r="J64" t="s">
        <v>75</v>
      </c>
      <c r="K64" t="s">
        <v>75</v>
      </c>
      <c r="R64" t="s">
        <v>75</v>
      </c>
      <c r="T64" t="s">
        <v>75</v>
      </c>
      <c r="U64" t="s">
        <v>75</v>
      </c>
      <c r="Z64">
        <v>41015</v>
      </c>
      <c r="AA64">
        <v>41000</v>
      </c>
      <c r="AB64" t="s">
        <v>76</v>
      </c>
      <c r="AC64">
        <v>2012</v>
      </c>
      <c r="AD64" t="s">
        <v>84</v>
      </c>
      <c r="AE64">
        <v>5084.9949150000002</v>
      </c>
      <c r="AF64">
        <v>5084.9949150000002</v>
      </c>
      <c r="AH64">
        <v>5084.9949150000002</v>
      </c>
      <c r="AJ64">
        <v>5084.9949150000002</v>
      </c>
      <c r="AL64">
        <v>5084.9949150000002</v>
      </c>
    </row>
    <row r="65" spans="1:40">
      <c r="A65" t="s">
        <v>75</v>
      </c>
      <c r="B65" t="s">
        <v>75</v>
      </c>
      <c r="C65" t="s">
        <v>75</v>
      </c>
      <c r="D65" t="s">
        <v>75</v>
      </c>
      <c r="E65" t="s">
        <v>75</v>
      </c>
      <c r="F65" t="s">
        <v>75</v>
      </c>
      <c r="J65" t="s">
        <v>75</v>
      </c>
      <c r="K65" t="s">
        <v>75</v>
      </c>
      <c r="R65" t="s">
        <v>75</v>
      </c>
      <c r="T65" t="s">
        <v>75</v>
      </c>
      <c r="U65" t="s">
        <v>75</v>
      </c>
      <c r="Z65">
        <v>41045</v>
      </c>
      <c r="AA65">
        <v>41030</v>
      </c>
      <c r="AB65" t="s">
        <v>76</v>
      </c>
      <c r="AC65">
        <v>2012</v>
      </c>
      <c r="AD65" t="s">
        <v>84</v>
      </c>
      <c r="AE65">
        <v>5085.9949139999999</v>
      </c>
      <c r="AF65">
        <v>5085.9949139999999</v>
      </c>
      <c r="AH65">
        <v>5085.9949139999999</v>
      </c>
      <c r="AJ65">
        <v>5085.9949139999999</v>
      </c>
      <c r="AL65">
        <v>5085.9949139999999</v>
      </c>
    </row>
    <row r="66" spans="1:40">
      <c r="A66" t="s">
        <v>75</v>
      </c>
      <c r="B66" t="s">
        <v>75</v>
      </c>
      <c r="C66" t="s">
        <v>75</v>
      </c>
      <c r="D66" t="s">
        <v>75</v>
      </c>
      <c r="E66" t="s">
        <v>75</v>
      </c>
      <c r="F66" t="s">
        <v>75</v>
      </c>
      <c r="J66" t="s">
        <v>75</v>
      </c>
      <c r="K66" t="s">
        <v>75</v>
      </c>
      <c r="R66" t="s">
        <v>75</v>
      </c>
      <c r="T66" t="s">
        <v>75</v>
      </c>
      <c r="U66" t="s">
        <v>75</v>
      </c>
      <c r="Z66">
        <v>40649</v>
      </c>
      <c r="AA66">
        <v>40634</v>
      </c>
      <c r="AB66" t="s">
        <v>76</v>
      </c>
      <c r="AC66">
        <v>2011</v>
      </c>
      <c r="AD66" t="s">
        <v>80</v>
      </c>
      <c r="AG66">
        <v>53572.24</v>
      </c>
      <c r="AI66">
        <v>53572.24</v>
      </c>
      <c r="AM66">
        <v>53572.24</v>
      </c>
      <c r="AN66">
        <v>53572.24</v>
      </c>
    </row>
    <row r="67" spans="1:40">
      <c r="A67" t="s">
        <v>75</v>
      </c>
      <c r="B67" t="s">
        <v>75</v>
      </c>
      <c r="C67" t="s">
        <v>75</v>
      </c>
      <c r="D67" t="s">
        <v>75</v>
      </c>
      <c r="E67" t="s">
        <v>75</v>
      </c>
      <c r="F67" t="s">
        <v>75</v>
      </c>
      <c r="J67" t="s">
        <v>75</v>
      </c>
      <c r="K67" t="s">
        <v>75</v>
      </c>
      <c r="R67" t="s">
        <v>75</v>
      </c>
      <c r="T67" t="s">
        <v>75</v>
      </c>
      <c r="U67" t="s">
        <v>75</v>
      </c>
      <c r="Z67">
        <v>40679</v>
      </c>
      <c r="AA67">
        <v>40664</v>
      </c>
      <c r="AB67" t="s">
        <v>76</v>
      </c>
      <c r="AC67">
        <v>2011</v>
      </c>
      <c r="AD67" t="s">
        <v>80</v>
      </c>
      <c r="AG67">
        <v>160760.9</v>
      </c>
      <c r="AI67">
        <v>160760.9</v>
      </c>
      <c r="AM67">
        <v>160760.9</v>
      </c>
      <c r="AN67">
        <v>160760.9</v>
      </c>
    </row>
    <row r="68" spans="1:40">
      <c r="A68" t="s">
        <v>75</v>
      </c>
      <c r="B68" t="s">
        <v>75</v>
      </c>
      <c r="C68" t="s">
        <v>75</v>
      </c>
      <c r="D68" t="s">
        <v>75</v>
      </c>
      <c r="E68" t="s">
        <v>75</v>
      </c>
      <c r="F68" t="s">
        <v>75</v>
      </c>
      <c r="J68" t="s">
        <v>75</v>
      </c>
      <c r="K68" t="s">
        <v>75</v>
      </c>
      <c r="R68" t="s">
        <v>75</v>
      </c>
      <c r="T68" t="s">
        <v>75</v>
      </c>
      <c r="U68" t="s">
        <v>75</v>
      </c>
      <c r="Z68">
        <v>40710</v>
      </c>
      <c r="AA68">
        <v>40695</v>
      </c>
      <c r="AB68" t="s">
        <v>76</v>
      </c>
      <c r="AC68">
        <v>2011</v>
      </c>
      <c r="AD68" t="s">
        <v>80</v>
      </c>
      <c r="AE68">
        <v>129803.870196</v>
      </c>
      <c r="AF68">
        <v>129803.870196</v>
      </c>
      <c r="AH68">
        <v>129803.870196</v>
      </c>
      <c r="AJ68">
        <v>129803.870196</v>
      </c>
      <c r="AL68">
        <v>129803.870196</v>
      </c>
    </row>
    <row r="69" spans="1:40">
      <c r="A69" t="s">
        <v>75</v>
      </c>
      <c r="B69" t="s">
        <v>75</v>
      </c>
      <c r="C69" t="s">
        <v>75</v>
      </c>
      <c r="D69" t="s">
        <v>75</v>
      </c>
      <c r="E69" t="s">
        <v>75</v>
      </c>
      <c r="F69" t="s">
        <v>75</v>
      </c>
      <c r="J69" t="s">
        <v>75</v>
      </c>
      <c r="K69" t="s">
        <v>75</v>
      </c>
      <c r="R69" t="s">
        <v>75</v>
      </c>
      <c r="T69" t="s">
        <v>75</v>
      </c>
      <c r="U69" t="s">
        <v>75</v>
      </c>
      <c r="Z69">
        <v>40740</v>
      </c>
      <c r="AA69">
        <v>40725</v>
      </c>
      <c r="AB69" t="s">
        <v>77</v>
      </c>
      <c r="AC69">
        <v>2011</v>
      </c>
      <c r="AD69" t="s">
        <v>81</v>
      </c>
      <c r="AE69">
        <v>135109.86489</v>
      </c>
      <c r="AF69">
        <v>135109.86489</v>
      </c>
      <c r="AH69">
        <v>135109.86489</v>
      </c>
      <c r="AJ69">
        <v>135109.86489</v>
      </c>
      <c r="AL69">
        <v>135109.86489</v>
      </c>
    </row>
    <row r="70" spans="1:40">
      <c r="A70" t="s">
        <v>75</v>
      </c>
      <c r="B70" t="s">
        <v>75</v>
      </c>
      <c r="C70" t="s">
        <v>75</v>
      </c>
      <c r="D70" t="s">
        <v>75</v>
      </c>
      <c r="E70" t="s">
        <v>75</v>
      </c>
      <c r="F70" t="s">
        <v>75</v>
      </c>
      <c r="J70" t="s">
        <v>75</v>
      </c>
      <c r="K70" t="s">
        <v>75</v>
      </c>
      <c r="R70" t="s">
        <v>75</v>
      </c>
      <c r="T70" t="s">
        <v>75</v>
      </c>
      <c r="U70" t="s">
        <v>75</v>
      </c>
      <c r="Z70">
        <v>40771</v>
      </c>
      <c r="AA70">
        <v>40756</v>
      </c>
      <c r="AB70" t="s">
        <v>77</v>
      </c>
      <c r="AC70">
        <v>2011</v>
      </c>
      <c r="AD70" t="s">
        <v>81</v>
      </c>
      <c r="AE70">
        <v>132085.867914</v>
      </c>
      <c r="AF70">
        <v>132085.867914</v>
      </c>
      <c r="AH70">
        <v>132085.867914</v>
      </c>
      <c r="AJ70">
        <v>132085.867914</v>
      </c>
      <c r="AL70">
        <v>132085.867914</v>
      </c>
    </row>
    <row r="71" spans="1:40">
      <c r="A71" t="s">
        <v>75</v>
      </c>
      <c r="B71" t="s">
        <v>75</v>
      </c>
      <c r="C71" t="s">
        <v>75</v>
      </c>
      <c r="D71" t="s">
        <v>75</v>
      </c>
      <c r="E71" t="s">
        <v>75</v>
      </c>
      <c r="F71" t="s">
        <v>75</v>
      </c>
      <c r="J71" t="s">
        <v>75</v>
      </c>
      <c r="K71" t="s">
        <v>75</v>
      </c>
      <c r="R71" t="s">
        <v>75</v>
      </c>
      <c r="T71" t="s">
        <v>75</v>
      </c>
      <c r="U71" t="s">
        <v>75</v>
      </c>
      <c r="Z71">
        <v>40802</v>
      </c>
      <c r="AA71">
        <v>40787</v>
      </c>
      <c r="AB71" t="s">
        <v>77</v>
      </c>
      <c r="AC71">
        <v>2011</v>
      </c>
      <c r="AD71" t="s">
        <v>81</v>
      </c>
      <c r="AE71">
        <v>133809.86619</v>
      </c>
      <c r="AF71">
        <v>133809.86619</v>
      </c>
      <c r="AH71">
        <v>133809.86619</v>
      </c>
      <c r="AJ71">
        <v>133809.86619</v>
      </c>
      <c r="AL71">
        <v>133809.86619</v>
      </c>
    </row>
    <row r="72" spans="1:40">
      <c r="A72" t="s">
        <v>75</v>
      </c>
      <c r="B72" t="s">
        <v>75</v>
      </c>
      <c r="C72" t="s">
        <v>75</v>
      </c>
      <c r="D72" t="s">
        <v>75</v>
      </c>
      <c r="E72" t="s">
        <v>75</v>
      </c>
      <c r="F72" t="s">
        <v>75</v>
      </c>
      <c r="J72" t="s">
        <v>75</v>
      </c>
      <c r="K72" t="s">
        <v>75</v>
      </c>
      <c r="R72" t="s">
        <v>75</v>
      </c>
      <c r="T72" t="s">
        <v>75</v>
      </c>
      <c r="U72" t="s">
        <v>75</v>
      </c>
      <c r="Z72">
        <v>40832</v>
      </c>
      <c r="AA72">
        <v>40817</v>
      </c>
      <c r="AB72" t="s">
        <v>78</v>
      </c>
      <c r="AC72">
        <v>2011</v>
      </c>
      <c r="AD72" t="s">
        <v>82</v>
      </c>
      <c r="AE72">
        <v>132826.86717300001</v>
      </c>
      <c r="AF72">
        <v>132826.86717300001</v>
      </c>
      <c r="AH72">
        <v>132826.86717300001</v>
      </c>
      <c r="AJ72">
        <v>132826.86717300001</v>
      </c>
      <c r="AL72">
        <v>132826.86717300001</v>
      </c>
    </row>
    <row r="73" spans="1:40">
      <c r="A73" t="s">
        <v>75</v>
      </c>
      <c r="B73" t="s">
        <v>75</v>
      </c>
      <c r="C73" t="s">
        <v>75</v>
      </c>
      <c r="D73" t="s">
        <v>75</v>
      </c>
      <c r="E73" t="s">
        <v>75</v>
      </c>
      <c r="F73" t="s">
        <v>75</v>
      </c>
      <c r="J73" t="s">
        <v>75</v>
      </c>
      <c r="K73" t="s">
        <v>75</v>
      </c>
      <c r="R73" t="s">
        <v>75</v>
      </c>
      <c r="T73" t="s">
        <v>75</v>
      </c>
      <c r="U73" t="s">
        <v>75</v>
      </c>
      <c r="Z73">
        <v>40863</v>
      </c>
      <c r="AA73">
        <v>40848</v>
      </c>
      <c r="AB73" t="s">
        <v>78</v>
      </c>
      <c r="AC73">
        <v>2011</v>
      </c>
      <c r="AD73" t="s">
        <v>82</v>
      </c>
      <c r="AE73">
        <v>133386.86661299999</v>
      </c>
      <c r="AF73">
        <v>133386.86661299999</v>
      </c>
      <c r="AH73">
        <v>133386.86661299999</v>
      </c>
      <c r="AJ73">
        <v>133386.86661299999</v>
      </c>
      <c r="AL73">
        <v>133386.86661299999</v>
      </c>
    </row>
    <row r="74" spans="1:40">
      <c r="A74" t="s">
        <v>75</v>
      </c>
      <c r="B74" t="s">
        <v>75</v>
      </c>
      <c r="C74" t="s">
        <v>75</v>
      </c>
      <c r="D74" t="s">
        <v>75</v>
      </c>
      <c r="E74" t="s">
        <v>75</v>
      </c>
      <c r="F74" t="s">
        <v>75</v>
      </c>
      <c r="J74" t="s">
        <v>75</v>
      </c>
      <c r="K74" t="s">
        <v>75</v>
      </c>
      <c r="R74" t="s">
        <v>75</v>
      </c>
      <c r="T74" t="s">
        <v>75</v>
      </c>
      <c r="U74" t="s">
        <v>75</v>
      </c>
      <c r="Z74">
        <v>40893</v>
      </c>
      <c r="AA74">
        <v>40878</v>
      </c>
      <c r="AB74" t="s">
        <v>78</v>
      </c>
      <c r="AC74">
        <v>2011</v>
      </c>
      <c r="AD74" t="s">
        <v>82</v>
      </c>
      <c r="AE74">
        <v>133067.866932</v>
      </c>
      <c r="AF74">
        <v>133067.866932</v>
      </c>
      <c r="AH74">
        <v>133067.866932</v>
      </c>
      <c r="AJ74">
        <v>133067.866932</v>
      </c>
      <c r="AL74">
        <v>133067.866932</v>
      </c>
    </row>
    <row r="75" spans="1:40">
      <c r="A75" t="s">
        <v>75</v>
      </c>
      <c r="B75" t="s">
        <v>75</v>
      </c>
      <c r="C75" t="s">
        <v>75</v>
      </c>
      <c r="D75" t="s">
        <v>75</v>
      </c>
      <c r="E75" t="s">
        <v>75</v>
      </c>
      <c r="F75" t="s">
        <v>75</v>
      </c>
      <c r="J75" t="s">
        <v>75</v>
      </c>
      <c r="K75" t="s">
        <v>75</v>
      </c>
      <c r="R75" t="s">
        <v>75</v>
      </c>
      <c r="T75" t="s">
        <v>75</v>
      </c>
      <c r="U75" t="s">
        <v>75</v>
      </c>
      <c r="Z75">
        <v>40924</v>
      </c>
      <c r="AA75">
        <v>40909</v>
      </c>
      <c r="AB75" t="s">
        <v>79</v>
      </c>
      <c r="AC75">
        <v>2012</v>
      </c>
      <c r="AD75" t="s">
        <v>83</v>
      </c>
      <c r="AE75">
        <v>133249.86674999999</v>
      </c>
      <c r="AF75">
        <v>133249.86674999999</v>
      </c>
      <c r="AH75">
        <v>133249.86674999999</v>
      </c>
      <c r="AJ75">
        <v>133249.86674999999</v>
      </c>
      <c r="AL75">
        <v>133249.86674999999</v>
      </c>
    </row>
    <row r="76" spans="1:40">
      <c r="A76" t="s">
        <v>75</v>
      </c>
      <c r="B76" t="s">
        <v>75</v>
      </c>
      <c r="C76" t="s">
        <v>75</v>
      </c>
      <c r="D76" t="s">
        <v>75</v>
      </c>
      <c r="E76" t="s">
        <v>75</v>
      </c>
      <c r="F76" t="s">
        <v>75</v>
      </c>
      <c r="J76" t="s">
        <v>75</v>
      </c>
      <c r="K76" t="s">
        <v>75</v>
      </c>
      <c r="R76" t="s">
        <v>75</v>
      </c>
      <c r="T76" t="s">
        <v>75</v>
      </c>
      <c r="U76" t="s">
        <v>75</v>
      </c>
      <c r="Z76">
        <v>40955</v>
      </c>
      <c r="AA76">
        <v>40940</v>
      </c>
      <c r="AB76" t="s">
        <v>79</v>
      </c>
      <c r="AC76">
        <v>2012</v>
      </c>
      <c r="AD76" t="s">
        <v>83</v>
      </c>
      <c r="AE76">
        <v>133146.86685300001</v>
      </c>
      <c r="AF76">
        <v>133146.86685300001</v>
      </c>
      <c r="AH76">
        <v>133146.86685300001</v>
      </c>
      <c r="AJ76">
        <v>133146.86685300001</v>
      </c>
      <c r="AL76">
        <v>133146.86685300001</v>
      </c>
    </row>
    <row r="77" spans="1:40">
      <c r="A77" t="s">
        <v>75</v>
      </c>
      <c r="B77" t="s">
        <v>75</v>
      </c>
      <c r="C77" t="s">
        <v>75</v>
      </c>
      <c r="D77" t="s">
        <v>75</v>
      </c>
      <c r="E77" t="s">
        <v>75</v>
      </c>
      <c r="F77" t="s">
        <v>75</v>
      </c>
      <c r="J77" t="s">
        <v>75</v>
      </c>
      <c r="K77" t="s">
        <v>75</v>
      </c>
      <c r="R77" t="s">
        <v>75</v>
      </c>
      <c r="T77" t="s">
        <v>75</v>
      </c>
      <c r="U77" t="s">
        <v>75</v>
      </c>
      <c r="Z77">
        <v>40984</v>
      </c>
      <c r="AA77">
        <v>40969</v>
      </c>
      <c r="AB77" t="s">
        <v>79</v>
      </c>
      <c r="AC77">
        <v>2012</v>
      </c>
      <c r="AD77" t="s">
        <v>83</v>
      </c>
      <c r="AE77">
        <v>133204.86679500001</v>
      </c>
      <c r="AF77">
        <v>133204.86679500001</v>
      </c>
      <c r="AH77">
        <v>133204.86679500001</v>
      </c>
      <c r="AJ77">
        <v>133204.86679500001</v>
      </c>
      <c r="AL77">
        <v>133204.86679500001</v>
      </c>
    </row>
    <row r="78" spans="1:40">
      <c r="A78" t="s">
        <v>75</v>
      </c>
      <c r="B78" t="s">
        <v>75</v>
      </c>
      <c r="C78" t="s">
        <v>75</v>
      </c>
      <c r="D78" t="s">
        <v>75</v>
      </c>
      <c r="E78" t="s">
        <v>75</v>
      </c>
      <c r="F78" t="s">
        <v>75</v>
      </c>
      <c r="J78" t="s">
        <v>75</v>
      </c>
      <c r="K78" t="s">
        <v>75</v>
      </c>
      <c r="R78" t="s">
        <v>75</v>
      </c>
      <c r="T78" t="s">
        <v>75</v>
      </c>
      <c r="U78" t="s">
        <v>75</v>
      </c>
      <c r="Z78">
        <v>41015</v>
      </c>
      <c r="AA78">
        <v>41000</v>
      </c>
      <c r="AB78" t="s">
        <v>76</v>
      </c>
      <c r="AC78">
        <v>2012</v>
      </c>
      <c r="AD78" t="s">
        <v>84</v>
      </c>
      <c r="AE78">
        <v>133171.866828</v>
      </c>
      <c r="AF78">
        <v>133171.866828</v>
      </c>
      <c r="AH78">
        <v>133171.866828</v>
      </c>
      <c r="AJ78">
        <v>133171.866828</v>
      </c>
      <c r="AL78">
        <v>133171.866828</v>
      </c>
    </row>
    <row r="79" spans="1:40">
      <c r="A79" t="s">
        <v>75</v>
      </c>
      <c r="B79" t="s">
        <v>75</v>
      </c>
      <c r="C79" t="s">
        <v>75</v>
      </c>
      <c r="D79" t="s">
        <v>75</v>
      </c>
      <c r="E79" t="s">
        <v>75</v>
      </c>
      <c r="F79" t="s">
        <v>75</v>
      </c>
      <c r="J79" t="s">
        <v>75</v>
      </c>
      <c r="K79" t="s">
        <v>75</v>
      </c>
      <c r="R79" t="s">
        <v>75</v>
      </c>
      <c r="T79" t="s">
        <v>75</v>
      </c>
      <c r="U79" t="s">
        <v>75</v>
      </c>
      <c r="Z79">
        <v>41045</v>
      </c>
      <c r="AA79">
        <v>41030</v>
      </c>
      <c r="AB79" t="s">
        <v>76</v>
      </c>
      <c r="AC79">
        <v>2012</v>
      </c>
      <c r="AD79" t="s">
        <v>84</v>
      </c>
      <c r="AE79">
        <v>133189.86681000001</v>
      </c>
      <c r="AF79">
        <v>133189.86681000001</v>
      </c>
      <c r="AH79">
        <v>133189.86681000001</v>
      </c>
      <c r="AJ79">
        <v>133189.86681000001</v>
      </c>
      <c r="AL79">
        <v>133189.86681000001</v>
      </c>
    </row>
    <row r="80" spans="1:40">
      <c r="A80" t="s">
        <v>75</v>
      </c>
      <c r="B80" t="s">
        <v>75</v>
      </c>
      <c r="C80" t="s">
        <v>75</v>
      </c>
      <c r="D80" t="s">
        <v>75</v>
      </c>
      <c r="E80" t="s">
        <v>75</v>
      </c>
      <c r="F80" t="s">
        <v>75</v>
      </c>
      <c r="J80" t="s">
        <v>75</v>
      </c>
      <c r="K80" t="s">
        <v>75</v>
      </c>
      <c r="R80" t="s">
        <v>75</v>
      </c>
      <c r="T80" t="s">
        <v>75</v>
      </c>
      <c r="U80" t="s">
        <v>75</v>
      </c>
      <c r="Z80">
        <v>40679</v>
      </c>
      <c r="AA80">
        <v>40664</v>
      </c>
      <c r="AB80" t="s">
        <v>76</v>
      </c>
      <c r="AC80">
        <v>2011</v>
      </c>
      <c r="AD80" t="s">
        <v>80</v>
      </c>
      <c r="AG80">
        <v>1322.77</v>
      </c>
      <c r="AI80">
        <v>1322.77</v>
      </c>
      <c r="AM80">
        <v>1322.77</v>
      </c>
      <c r="AN80">
        <v>1322.77</v>
      </c>
    </row>
    <row r="81" spans="1:40">
      <c r="A81" t="s">
        <v>75</v>
      </c>
      <c r="B81" t="s">
        <v>75</v>
      </c>
      <c r="C81" t="s">
        <v>75</v>
      </c>
      <c r="D81" t="s">
        <v>75</v>
      </c>
      <c r="E81" t="s">
        <v>75</v>
      </c>
      <c r="F81" t="s">
        <v>75</v>
      </c>
      <c r="J81" t="s">
        <v>75</v>
      </c>
      <c r="K81" t="s">
        <v>75</v>
      </c>
      <c r="R81" t="s">
        <v>75</v>
      </c>
      <c r="T81" t="s">
        <v>75</v>
      </c>
      <c r="U81" t="s">
        <v>75</v>
      </c>
      <c r="Z81">
        <v>40710</v>
      </c>
      <c r="AA81">
        <v>40695</v>
      </c>
      <c r="AB81" t="s">
        <v>76</v>
      </c>
      <c r="AC81">
        <v>2011</v>
      </c>
      <c r="AD81" t="s">
        <v>80</v>
      </c>
      <c r="AE81">
        <v>4063</v>
      </c>
      <c r="AF81">
        <v>4063</v>
      </c>
      <c r="AH81">
        <v>4063</v>
      </c>
      <c r="AJ81">
        <v>4063</v>
      </c>
      <c r="AL81">
        <v>4063</v>
      </c>
    </row>
    <row r="82" spans="1:40">
      <c r="A82" t="s">
        <v>75</v>
      </c>
      <c r="B82" t="s">
        <v>75</v>
      </c>
      <c r="C82" t="s">
        <v>75</v>
      </c>
      <c r="D82" t="s">
        <v>75</v>
      </c>
      <c r="E82" t="s">
        <v>75</v>
      </c>
      <c r="F82" t="s">
        <v>75</v>
      </c>
      <c r="J82" t="s">
        <v>75</v>
      </c>
      <c r="K82" t="s">
        <v>75</v>
      </c>
      <c r="R82" t="s">
        <v>75</v>
      </c>
      <c r="T82" t="s">
        <v>75</v>
      </c>
      <c r="U82" t="s">
        <v>75</v>
      </c>
      <c r="Z82">
        <v>40740</v>
      </c>
      <c r="AA82">
        <v>40725</v>
      </c>
      <c r="AB82" t="s">
        <v>77</v>
      </c>
      <c r="AC82">
        <v>2011</v>
      </c>
      <c r="AD82" t="s">
        <v>81</v>
      </c>
      <c r="AE82">
        <v>4150</v>
      </c>
      <c r="AF82">
        <v>4150</v>
      </c>
      <c r="AH82">
        <v>4150</v>
      </c>
      <c r="AJ82">
        <v>4150</v>
      </c>
      <c r="AL82">
        <v>4150</v>
      </c>
    </row>
    <row r="83" spans="1:40">
      <c r="A83" t="s">
        <v>75</v>
      </c>
      <c r="B83" t="s">
        <v>75</v>
      </c>
      <c r="C83" t="s">
        <v>75</v>
      </c>
      <c r="D83" t="s">
        <v>75</v>
      </c>
      <c r="E83" t="s">
        <v>75</v>
      </c>
      <c r="F83" t="s">
        <v>75</v>
      </c>
      <c r="J83" t="s">
        <v>75</v>
      </c>
      <c r="K83" t="s">
        <v>75</v>
      </c>
      <c r="R83" t="s">
        <v>75</v>
      </c>
      <c r="T83" t="s">
        <v>75</v>
      </c>
      <c r="U83" t="s">
        <v>75</v>
      </c>
      <c r="Z83">
        <v>40771</v>
      </c>
      <c r="AA83">
        <v>40756</v>
      </c>
      <c r="AB83" t="s">
        <v>77</v>
      </c>
      <c r="AC83">
        <v>2011</v>
      </c>
      <c r="AD83" t="s">
        <v>81</v>
      </c>
      <c r="AE83">
        <v>4036</v>
      </c>
      <c r="AF83">
        <v>4036</v>
      </c>
      <c r="AH83">
        <v>4036</v>
      </c>
      <c r="AJ83">
        <v>4036</v>
      </c>
      <c r="AL83">
        <v>4036</v>
      </c>
    </row>
    <row r="84" spans="1:40">
      <c r="A84" t="s">
        <v>75</v>
      </c>
      <c r="B84" t="s">
        <v>75</v>
      </c>
      <c r="C84" t="s">
        <v>75</v>
      </c>
      <c r="D84" t="s">
        <v>75</v>
      </c>
      <c r="E84" t="s">
        <v>75</v>
      </c>
      <c r="F84" t="s">
        <v>75</v>
      </c>
      <c r="J84" t="s">
        <v>75</v>
      </c>
      <c r="K84" t="s">
        <v>75</v>
      </c>
      <c r="R84" t="s">
        <v>75</v>
      </c>
      <c r="T84" t="s">
        <v>75</v>
      </c>
      <c r="U84" t="s">
        <v>75</v>
      </c>
      <c r="Z84">
        <v>40802</v>
      </c>
      <c r="AA84">
        <v>40787</v>
      </c>
      <c r="AB84" t="s">
        <v>77</v>
      </c>
      <c r="AC84">
        <v>2011</v>
      </c>
      <c r="AD84" t="s">
        <v>81</v>
      </c>
      <c r="AE84">
        <v>3507</v>
      </c>
      <c r="AF84">
        <v>3507</v>
      </c>
      <c r="AH84">
        <v>3507</v>
      </c>
      <c r="AJ84">
        <v>3507</v>
      </c>
      <c r="AL84">
        <v>3507</v>
      </c>
    </row>
    <row r="85" spans="1:40">
      <c r="A85" t="s">
        <v>75</v>
      </c>
      <c r="B85" t="s">
        <v>75</v>
      </c>
      <c r="C85" t="s">
        <v>75</v>
      </c>
      <c r="D85" t="s">
        <v>75</v>
      </c>
      <c r="E85" t="s">
        <v>75</v>
      </c>
      <c r="F85" t="s">
        <v>75</v>
      </c>
      <c r="J85" t="s">
        <v>75</v>
      </c>
      <c r="K85" t="s">
        <v>75</v>
      </c>
      <c r="R85" t="s">
        <v>75</v>
      </c>
      <c r="T85" t="s">
        <v>75</v>
      </c>
      <c r="U85" t="s">
        <v>75</v>
      </c>
      <c r="Z85">
        <v>40832</v>
      </c>
      <c r="AA85">
        <v>40817</v>
      </c>
      <c r="AB85" t="s">
        <v>78</v>
      </c>
      <c r="AC85">
        <v>2011</v>
      </c>
      <c r="AD85" t="s">
        <v>82</v>
      </c>
      <c r="AE85">
        <v>2414</v>
      </c>
      <c r="AF85">
        <v>2414</v>
      </c>
      <c r="AH85">
        <v>2414</v>
      </c>
      <c r="AJ85">
        <v>2414</v>
      </c>
      <c r="AL85">
        <v>2414</v>
      </c>
    </row>
    <row r="86" spans="1:40">
      <c r="A86" t="s">
        <v>75</v>
      </c>
      <c r="B86" t="s">
        <v>75</v>
      </c>
      <c r="C86" t="s">
        <v>75</v>
      </c>
      <c r="D86" t="s">
        <v>75</v>
      </c>
      <c r="E86" t="s">
        <v>75</v>
      </c>
      <c r="F86" t="s">
        <v>75</v>
      </c>
      <c r="J86" t="s">
        <v>75</v>
      </c>
      <c r="K86" t="s">
        <v>75</v>
      </c>
      <c r="R86" t="s">
        <v>75</v>
      </c>
      <c r="T86" t="s">
        <v>75</v>
      </c>
      <c r="U86" t="s">
        <v>75</v>
      </c>
      <c r="Z86">
        <v>40863</v>
      </c>
      <c r="AA86">
        <v>40848</v>
      </c>
      <c r="AB86" t="s">
        <v>78</v>
      </c>
      <c r="AC86">
        <v>2011</v>
      </c>
      <c r="AD86" t="s">
        <v>82</v>
      </c>
      <c r="AE86">
        <v>5861</v>
      </c>
      <c r="AF86">
        <v>5861</v>
      </c>
      <c r="AH86">
        <v>5861</v>
      </c>
      <c r="AJ86">
        <v>5861</v>
      </c>
      <c r="AL86">
        <v>5861</v>
      </c>
    </row>
    <row r="87" spans="1:40">
      <c r="A87" t="s">
        <v>75</v>
      </c>
      <c r="B87" t="s">
        <v>75</v>
      </c>
      <c r="C87" t="s">
        <v>75</v>
      </c>
      <c r="D87" t="s">
        <v>75</v>
      </c>
      <c r="E87" t="s">
        <v>75</v>
      </c>
      <c r="F87" t="s">
        <v>75</v>
      </c>
      <c r="J87" t="s">
        <v>75</v>
      </c>
      <c r="K87" t="s">
        <v>75</v>
      </c>
      <c r="R87" t="s">
        <v>75</v>
      </c>
      <c r="T87" t="s">
        <v>75</v>
      </c>
      <c r="U87" t="s">
        <v>75</v>
      </c>
      <c r="Z87">
        <v>40893</v>
      </c>
      <c r="AA87">
        <v>40878</v>
      </c>
      <c r="AB87" t="s">
        <v>78</v>
      </c>
      <c r="AC87">
        <v>2011</v>
      </c>
      <c r="AD87" t="s">
        <v>82</v>
      </c>
      <c r="AE87">
        <v>10619</v>
      </c>
      <c r="AF87">
        <v>10619</v>
      </c>
      <c r="AH87">
        <v>10619</v>
      </c>
      <c r="AJ87">
        <v>10619</v>
      </c>
      <c r="AL87">
        <v>10619</v>
      </c>
    </row>
    <row r="88" spans="1:40">
      <c r="A88" t="s">
        <v>75</v>
      </c>
      <c r="B88" t="s">
        <v>75</v>
      </c>
      <c r="C88" t="s">
        <v>75</v>
      </c>
      <c r="D88" t="s">
        <v>75</v>
      </c>
      <c r="E88" t="s">
        <v>75</v>
      </c>
      <c r="F88" t="s">
        <v>75</v>
      </c>
      <c r="J88" t="s">
        <v>75</v>
      </c>
      <c r="K88" t="s">
        <v>75</v>
      </c>
      <c r="R88" t="s">
        <v>75</v>
      </c>
      <c r="T88" t="s">
        <v>75</v>
      </c>
      <c r="U88" t="s">
        <v>75</v>
      </c>
      <c r="Z88">
        <v>40924</v>
      </c>
      <c r="AA88">
        <v>40909</v>
      </c>
      <c r="AB88" t="s">
        <v>79</v>
      </c>
      <c r="AC88">
        <v>2012</v>
      </c>
      <c r="AD88" t="s">
        <v>83</v>
      </c>
      <c r="AE88">
        <v>3788</v>
      </c>
      <c r="AF88">
        <v>3788</v>
      </c>
      <c r="AH88">
        <v>3788</v>
      </c>
      <c r="AJ88">
        <v>3788</v>
      </c>
      <c r="AL88">
        <v>3788</v>
      </c>
    </row>
    <row r="89" spans="1:40">
      <c r="A89" t="s">
        <v>75</v>
      </c>
      <c r="B89" t="s">
        <v>75</v>
      </c>
      <c r="C89" t="s">
        <v>75</v>
      </c>
      <c r="D89" t="s">
        <v>75</v>
      </c>
      <c r="E89" t="s">
        <v>75</v>
      </c>
      <c r="F89" t="s">
        <v>75</v>
      </c>
      <c r="J89" t="s">
        <v>75</v>
      </c>
      <c r="K89" t="s">
        <v>75</v>
      </c>
      <c r="R89" t="s">
        <v>75</v>
      </c>
      <c r="T89" t="s">
        <v>75</v>
      </c>
      <c r="U89" t="s">
        <v>75</v>
      </c>
      <c r="Z89">
        <v>40955</v>
      </c>
      <c r="AA89">
        <v>40940</v>
      </c>
      <c r="AB89" t="s">
        <v>79</v>
      </c>
      <c r="AC89">
        <v>2012</v>
      </c>
      <c r="AD89" t="s">
        <v>83</v>
      </c>
      <c r="AE89">
        <v>3976</v>
      </c>
      <c r="AF89">
        <v>3976</v>
      </c>
      <c r="AH89">
        <v>3976</v>
      </c>
      <c r="AJ89">
        <v>3976</v>
      </c>
      <c r="AL89">
        <v>3976</v>
      </c>
    </row>
    <row r="90" spans="1:40">
      <c r="A90" t="s">
        <v>75</v>
      </c>
      <c r="B90" t="s">
        <v>75</v>
      </c>
      <c r="C90" t="s">
        <v>75</v>
      </c>
      <c r="D90" t="s">
        <v>75</v>
      </c>
      <c r="E90" t="s">
        <v>75</v>
      </c>
      <c r="F90" t="s">
        <v>75</v>
      </c>
      <c r="J90" t="s">
        <v>75</v>
      </c>
      <c r="K90" t="s">
        <v>75</v>
      </c>
      <c r="R90" t="s">
        <v>75</v>
      </c>
      <c r="T90" t="s">
        <v>75</v>
      </c>
      <c r="U90" t="s">
        <v>75</v>
      </c>
      <c r="Z90">
        <v>40984</v>
      </c>
      <c r="AA90">
        <v>40969</v>
      </c>
      <c r="AB90" t="s">
        <v>79</v>
      </c>
      <c r="AC90">
        <v>2012</v>
      </c>
      <c r="AD90" t="s">
        <v>83</v>
      </c>
      <c r="AE90">
        <v>6863</v>
      </c>
      <c r="AF90">
        <v>6863</v>
      </c>
      <c r="AH90">
        <v>6863</v>
      </c>
      <c r="AJ90">
        <v>6863</v>
      </c>
      <c r="AL90">
        <v>6863</v>
      </c>
    </row>
    <row r="91" spans="1:40">
      <c r="A91" t="s">
        <v>75</v>
      </c>
      <c r="B91" t="s">
        <v>75</v>
      </c>
      <c r="C91" t="s">
        <v>75</v>
      </c>
      <c r="D91" t="s">
        <v>75</v>
      </c>
      <c r="E91" t="s">
        <v>75</v>
      </c>
      <c r="F91" t="s">
        <v>75</v>
      </c>
      <c r="J91" t="s">
        <v>75</v>
      </c>
      <c r="K91" t="s">
        <v>75</v>
      </c>
      <c r="R91" t="s">
        <v>75</v>
      </c>
      <c r="T91" t="s">
        <v>75</v>
      </c>
      <c r="U91" t="s">
        <v>75</v>
      </c>
      <c r="Z91">
        <v>41015</v>
      </c>
      <c r="AA91">
        <v>41000</v>
      </c>
      <c r="AB91" t="s">
        <v>76</v>
      </c>
      <c r="AC91">
        <v>2012</v>
      </c>
      <c r="AD91" t="s">
        <v>84</v>
      </c>
      <c r="AE91">
        <v>1695</v>
      </c>
      <c r="AF91">
        <v>1695</v>
      </c>
      <c r="AH91">
        <v>1695</v>
      </c>
      <c r="AJ91">
        <v>1695</v>
      </c>
      <c r="AL91">
        <v>1695</v>
      </c>
    </row>
    <row r="92" spans="1:40">
      <c r="A92" t="s">
        <v>75</v>
      </c>
      <c r="B92" t="s">
        <v>75</v>
      </c>
      <c r="C92" t="s">
        <v>75</v>
      </c>
      <c r="D92" t="s">
        <v>75</v>
      </c>
      <c r="E92" t="s">
        <v>75</v>
      </c>
      <c r="F92" t="s">
        <v>75</v>
      </c>
      <c r="J92" t="s">
        <v>75</v>
      </c>
      <c r="K92" t="s">
        <v>75</v>
      </c>
      <c r="R92" t="s">
        <v>75</v>
      </c>
      <c r="T92" t="s">
        <v>75</v>
      </c>
      <c r="U92" t="s">
        <v>75</v>
      </c>
      <c r="Z92">
        <v>41045</v>
      </c>
      <c r="AA92">
        <v>41030</v>
      </c>
      <c r="AB92" t="s">
        <v>76</v>
      </c>
      <c r="AC92">
        <v>2012</v>
      </c>
      <c r="AD92" t="s">
        <v>84</v>
      </c>
      <c r="AE92">
        <v>3658</v>
      </c>
      <c r="AF92">
        <v>3658</v>
      </c>
      <c r="AH92">
        <v>3658</v>
      </c>
      <c r="AJ92">
        <v>3658</v>
      </c>
      <c r="AL92">
        <v>3658</v>
      </c>
    </row>
    <row r="93" spans="1:40">
      <c r="A93" t="s">
        <v>75</v>
      </c>
      <c r="B93" t="s">
        <v>75</v>
      </c>
      <c r="C93" t="s">
        <v>75</v>
      </c>
      <c r="D93" t="s">
        <v>75</v>
      </c>
      <c r="E93" t="s">
        <v>75</v>
      </c>
      <c r="F93" t="s">
        <v>75</v>
      </c>
      <c r="J93" t="s">
        <v>75</v>
      </c>
      <c r="K93" t="s">
        <v>75</v>
      </c>
      <c r="R93" t="s">
        <v>75</v>
      </c>
      <c r="T93" t="s">
        <v>75</v>
      </c>
      <c r="U93" t="s">
        <v>75</v>
      </c>
      <c r="Z93">
        <v>40649</v>
      </c>
      <c r="AA93">
        <v>40634</v>
      </c>
      <c r="AB93" t="s">
        <v>76</v>
      </c>
      <c r="AC93">
        <v>2011</v>
      </c>
      <c r="AD93" t="s">
        <v>80</v>
      </c>
      <c r="AG93">
        <v>28439.61</v>
      </c>
      <c r="AI93">
        <v>28439.61</v>
      </c>
      <c r="AM93">
        <v>28439.61</v>
      </c>
      <c r="AN93">
        <v>28439.61</v>
      </c>
    </row>
    <row r="94" spans="1:40">
      <c r="A94" t="s">
        <v>75</v>
      </c>
      <c r="B94" t="s">
        <v>75</v>
      </c>
      <c r="C94" t="s">
        <v>75</v>
      </c>
      <c r="D94" t="s">
        <v>75</v>
      </c>
      <c r="E94" t="s">
        <v>75</v>
      </c>
      <c r="F94" t="s">
        <v>75</v>
      </c>
      <c r="J94" t="s">
        <v>75</v>
      </c>
      <c r="K94" t="s">
        <v>75</v>
      </c>
      <c r="R94" t="s">
        <v>75</v>
      </c>
      <c r="T94" t="s">
        <v>75</v>
      </c>
      <c r="U94" t="s">
        <v>75</v>
      </c>
      <c r="Z94">
        <v>40679</v>
      </c>
      <c r="AA94">
        <v>40664</v>
      </c>
      <c r="AB94" t="s">
        <v>76</v>
      </c>
      <c r="AC94">
        <v>2011</v>
      </c>
      <c r="AD94" t="s">
        <v>80</v>
      </c>
      <c r="AG94">
        <v>13227.72</v>
      </c>
      <c r="AI94">
        <v>13227.72</v>
      </c>
      <c r="AM94">
        <v>13227.72</v>
      </c>
      <c r="AN94">
        <v>13227.72</v>
      </c>
    </row>
    <row r="95" spans="1:40">
      <c r="A95" t="s">
        <v>75</v>
      </c>
      <c r="B95" t="s">
        <v>75</v>
      </c>
      <c r="C95" t="s">
        <v>75</v>
      </c>
      <c r="D95" t="s">
        <v>75</v>
      </c>
      <c r="E95" t="s">
        <v>75</v>
      </c>
      <c r="F95" t="s">
        <v>75</v>
      </c>
      <c r="J95" t="s">
        <v>75</v>
      </c>
      <c r="K95" t="s">
        <v>75</v>
      </c>
      <c r="R95" t="s">
        <v>75</v>
      </c>
      <c r="T95" t="s">
        <v>75</v>
      </c>
      <c r="U95" t="s">
        <v>75</v>
      </c>
      <c r="Z95">
        <v>40710</v>
      </c>
      <c r="AA95">
        <v>40695</v>
      </c>
      <c r="AB95" t="s">
        <v>76</v>
      </c>
      <c r="AC95">
        <v>2011</v>
      </c>
      <c r="AD95" t="s">
        <v>80</v>
      </c>
      <c r="AE95">
        <v>50017</v>
      </c>
      <c r="AF95">
        <v>50017</v>
      </c>
      <c r="AH95">
        <v>50017</v>
      </c>
      <c r="AJ95">
        <v>50017</v>
      </c>
      <c r="AL95">
        <v>50017</v>
      </c>
    </row>
    <row r="96" spans="1:40">
      <c r="A96" t="s">
        <v>75</v>
      </c>
      <c r="B96" t="s">
        <v>75</v>
      </c>
      <c r="C96" t="s">
        <v>75</v>
      </c>
      <c r="D96" t="s">
        <v>75</v>
      </c>
      <c r="E96" t="s">
        <v>75</v>
      </c>
      <c r="F96" t="s">
        <v>75</v>
      </c>
      <c r="J96" t="s">
        <v>75</v>
      </c>
      <c r="K96" t="s">
        <v>75</v>
      </c>
      <c r="R96" t="s">
        <v>75</v>
      </c>
      <c r="T96" t="s">
        <v>75</v>
      </c>
      <c r="U96" t="s">
        <v>75</v>
      </c>
      <c r="Z96">
        <v>40740</v>
      </c>
      <c r="AA96">
        <v>40725</v>
      </c>
      <c r="AB96" t="s">
        <v>77</v>
      </c>
      <c r="AC96">
        <v>2011</v>
      </c>
      <c r="AD96" t="s">
        <v>81</v>
      </c>
      <c r="AE96">
        <v>50542</v>
      </c>
      <c r="AF96">
        <v>50542</v>
      </c>
      <c r="AH96">
        <v>50542</v>
      </c>
      <c r="AJ96">
        <v>50542</v>
      </c>
      <c r="AL96">
        <v>50542</v>
      </c>
    </row>
    <row r="97" spans="1:38">
      <c r="A97" t="s">
        <v>75</v>
      </c>
      <c r="B97" t="s">
        <v>75</v>
      </c>
      <c r="C97" t="s">
        <v>75</v>
      </c>
      <c r="D97" t="s">
        <v>75</v>
      </c>
      <c r="E97" t="s">
        <v>75</v>
      </c>
      <c r="F97" t="s">
        <v>75</v>
      </c>
      <c r="J97" t="s">
        <v>75</v>
      </c>
      <c r="K97" t="s">
        <v>75</v>
      </c>
      <c r="R97" t="s">
        <v>75</v>
      </c>
      <c r="T97" t="s">
        <v>75</v>
      </c>
      <c r="U97" t="s">
        <v>75</v>
      </c>
      <c r="Z97">
        <v>40771</v>
      </c>
      <c r="AA97">
        <v>40756</v>
      </c>
      <c r="AB97" t="s">
        <v>77</v>
      </c>
      <c r="AC97">
        <v>2011</v>
      </c>
      <c r="AD97" t="s">
        <v>81</v>
      </c>
      <c r="AE97">
        <v>51066</v>
      </c>
      <c r="AF97">
        <v>51066</v>
      </c>
      <c r="AH97">
        <v>51066</v>
      </c>
      <c r="AJ97">
        <v>51066</v>
      </c>
      <c r="AL97">
        <v>51066</v>
      </c>
    </row>
    <row r="98" spans="1:38">
      <c r="A98" t="s">
        <v>75</v>
      </c>
      <c r="B98" t="s">
        <v>75</v>
      </c>
      <c r="C98" t="s">
        <v>75</v>
      </c>
      <c r="D98" t="s">
        <v>75</v>
      </c>
      <c r="E98" t="s">
        <v>75</v>
      </c>
      <c r="F98" t="s">
        <v>75</v>
      </c>
      <c r="J98" t="s">
        <v>75</v>
      </c>
      <c r="K98" t="s">
        <v>75</v>
      </c>
      <c r="R98" t="s">
        <v>75</v>
      </c>
      <c r="T98" t="s">
        <v>75</v>
      </c>
      <c r="U98" t="s">
        <v>75</v>
      </c>
      <c r="Z98">
        <v>40802</v>
      </c>
      <c r="AA98">
        <v>40787</v>
      </c>
      <c r="AB98" t="s">
        <v>77</v>
      </c>
      <c r="AC98">
        <v>2011</v>
      </c>
      <c r="AD98" t="s">
        <v>81</v>
      </c>
      <c r="AE98">
        <v>51590</v>
      </c>
      <c r="AF98">
        <v>51590</v>
      </c>
      <c r="AH98">
        <v>51590</v>
      </c>
      <c r="AJ98">
        <v>51590</v>
      </c>
      <c r="AL98">
        <v>51590</v>
      </c>
    </row>
    <row r="99" spans="1:38">
      <c r="A99" t="s">
        <v>75</v>
      </c>
      <c r="B99" t="s">
        <v>75</v>
      </c>
      <c r="C99" t="s">
        <v>75</v>
      </c>
      <c r="D99" t="s">
        <v>75</v>
      </c>
      <c r="E99" t="s">
        <v>75</v>
      </c>
      <c r="F99" t="s">
        <v>75</v>
      </c>
      <c r="J99" t="s">
        <v>75</v>
      </c>
      <c r="K99" t="s">
        <v>75</v>
      </c>
      <c r="R99" t="s">
        <v>75</v>
      </c>
      <c r="T99" t="s">
        <v>75</v>
      </c>
      <c r="U99" t="s">
        <v>75</v>
      </c>
      <c r="Z99">
        <v>40832</v>
      </c>
      <c r="AA99">
        <v>40817</v>
      </c>
      <c r="AB99" t="s">
        <v>78</v>
      </c>
      <c r="AC99">
        <v>2011</v>
      </c>
      <c r="AD99" t="s">
        <v>82</v>
      </c>
      <c r="AE99">
        <v>52114</v>
      </c>
      <c r="AF99">
        <v>52114</v>
      </c>
      <c r="AH99">
        <v>52114</v>
      </c>
      <c r="AJ99">
        <v>52114</v>
      </c>
      <c r="AL99">
        <v>52114</v>
      </c>
    </row>
    <row r="100" spans="1:38">
      <c r="A100" t="s">
        <v>75</v>
      </c>
      <c r="B100" t="s">
        <v>75</v>
      </c>
      <c r="C100" t="s">
        <v>75</v>
      </c>
      <c r="D100" t="s">
        <v>75</v>
      </c>
      <c r="E100" t="s">
        <v>75</v>
      </c>
      <c r="F100" t="s">
        <v>75</v>
      </c>
      <c r="J100" t="s">
        <v>75</v>
      </c>
      <c r="K100" t="s">
        <v>75</v>
      </c>
      <c r="R100" t="s">
        <v>75</v>
      </c>
      <c r="T100" t="s">
        <v>75</v>
      </c>
      <c r="U100" t="s">
        <v>75</v>
      </c>
      <c r="Z100">
        <v>40863</v>
      </c>
      <c r="AA100">
        <v>40848</v>
      </c>
      <c r="AB100" t="s">
        <v>78</v>
      </c>
      <c r="AC100">
        <v>2011</v>
      </c>
      <c r="AD100" t="s">
        <v>82</v>
      </c>
      <c r="AE100">
        <v>52637</v>
      </c>
      <c r="AF100">
        <v>52637</v>
      </c>
      <c r="AH100">
        <v>52637</v>
      </c>
      <c r="AJ100">
        <v>52637</v>
      </c>
      <c r="AL100">
        <v>52637</v>
      </c>
    </row>
    <row r="101" spans="1:38">
      <c r="A101" t="s">
        <v>75</v>
      </c>
      <c r="B101" t="s">
        <v>75</v>
      </c>
      <c r="C101" t="s">
        <v>75</v>
      </c>
      <c r="D101" t="s">
        <v>75</v>
      </c>
      <c r="E101" t="s">
        <v>75</v>
      </c>
      <c r="F101" t="s">
        <v>75</v>
      </c>
      <c r="J101" t="s">
        <v>75</v>
      </c>
      <c r="K101" t="s">
        <v>75</v>
      </c>
      <c r="R101" t="s">
        <v>75</v>
      </c>
      <c r="T101" t="s">
        <v>75</v>
      </c>
      <c r="U101" t="s">
        <v>75</v>
      </c>
      <c r="Z101">
        <v>40893</v>
      </c>
      <c r="AA101">
        <v>40878</v>
      </c>
      <c r="AB101" t="s">
        <v>78</v>
      </c>
      <c r="AC101">
        <v>2011</v>
      </c>
      <c r="AD101" t="s">
        <v>82</v>
      </c>
      <c r="AE101">
        <v>53162</v>
      </c>
      <c r="AF101">
        <v>53162</v>
      </c>
      <c r="AH101">
        <v>53162</v>
      </c>
      <c r="AJ101">
        <v>53162</v>
      </c>
      <c r="AL101">
        <v>53162</v>
      </c>
    </row>
    <row r="102" spans="1:38">
      <c r="A102" t="s">
        <v>75</v>
      </c>
      <c r="B102" t="s">
        <v>75</v>
      </c>
      <c r="C102" t="s">
        <v>75</v>
      </c>
      <c r="D102" t="s">
        <v>75</v>
      </c>
      <c r="E102" t="s">
        <v>75</v>
      </c>
      <c r="F102" t="s">
        <v>75</v>
      </c>
      <c r="J102" t="s">
        <v>75</v>
      </c>
      <c r="K102" t="s">
        <v>75</v>
      </c>
      <c r="R102" t="s">
        <v>75</v>
      </c>
      <c r="T102" t="s">
        <v>75</v>
      </c>
      <c r="U102" t="s">
        <v>75</v>
      </c>
      <c r="Z102">
        <v>40924</v>
      </c>
      <c r="AA102">
        <v>40909</v>
      </c>
      <c r="AB102" t="s">
        <v>79</v>
      </c>
      <c r="AC102">
        <v>2012</v>
      </c>
      <c r="AD102" t="s">
        <v>83</v>
      </c>
      <c r="AE102">
        <v>53685</v>
      </c>
      <c r="AF102">
        <v>53685</v>
      </c>
      <c r="AH102">
        <v>53685</v>
      </c>
      <c r="AJ102">
        <v>53685</v>
      </c>
      <c r="AL102">
        <v>53685</v>
      </c>
    </row>
    <row r="103" spans="1:38">
      <c r="A103" t="s">
        <v>75</v>
      </c>
      <c r="B103" t="s">
        <v>75</v>
      </c>
      <c r="C103" t="s">
        <v>75</v>
      </c>
      <c r="D103" t="s">
        <v>75</v>
      </c>
      <c r="E103" t="s">
        <v>75</v>
      </c>
      <c r="F103" t="s">
        <v>75</v>
      </c>
      <c r="J103" t="s">
        <v>75</v>
      </c>
      <c r="K103" t="s">
        <v>75</v>
      </c>
      <c r="R103" t="s">
        <v>75</v>
      </c>
      <c r="T103" t="s">
        <v>75</v>
      </c>
      <c r="U103" t="s">
        <v>75</v>
      </c>
      <c r="Z103">
        <v>40955</v>
      </c>
      <c r="AA103">
        <v>40940</v>
      </c>
      <c r="AB103" t="s">
        <v>79</v>
      </c>
      <c r="AC103">
        <v>2012</v>
      </c>
      <c r="AD103" t="s">
        <v>83</v>
      </c>
      <c r="AE103">
        <v>54210</v>
      </c>
      <c r="AF103">
        <v>54210</v>
      </c>
      <c r="AH103">
        <v>54210</v>
      </c>
      <c r="AJ103">
        <v>54210</v>
      </c>
      <c r="AL103">
        <v>54210</v>
      </c>
    </row>
    <row r="104" spans="1:38">
      <c r="A104" t="s">
        <v>75</v>
      </c>
      <c r="B104" t="s">
        <v>75</v>
      </c>
      <c r="C104" t="s">
        <v>75</v>
      </c>
      <c r="D104" t="s">
        <v>75</v>
      </c>
      <c r="E104" t="s">
        <v>75</v>
      </c>
      <c r="F104" t="s">
        <v>75</v>
      </c>
      <c r="J104" t="s">
        <v>75</v>
      </c>
      <c r="K104" t="s">
        <v>75</v>
      </c>
      <c r="R104" t="s">
        <v>75</v>
      </c>
      <c r="T104" t="s">
        <v>75</v>
      </c>
      <c r="U104" t="s">
        <v>75</v>
      </c>
      <c r="Z104">
        <v>40984</v>
      </c>
      <c r="AA104">
        <v>40969</v>
      </c>
      <c r="AB104" t="s">
        <v>79</v>
      </c>
      <c r="AC104">
        <v>2012</v>
      </c>
      <c r="AD104" t="s">
        <v>83</v>
      </c>
      <c r="AE104">
        <v>54732</v>
      </c>
      <c r="AF104">
        <v>54732</v>
      </c>
      <c r="AH104">
        <v>54732</v>
      </c>
      <c r="AJ104">
        <v>54732</v>
      </c>
      <c r="AL104">
        <v>54732</v>
      </c>
    </row>
    <row r="105" spans="1:38">
      <c r="A105" t="s">
        <v>75</v>
      </c>
      <c r="B105" t="s">
        <v>75</v>
      </c>
      <c r="C105" t="s">
        <v>75</v>
      </c>
      <c r="D105" t="s">
        <v>75</v>
      </c>
      <c r="E105" t="s">
        <v>75</v>
      </c>
      <c r="F105" t="s">
        <v>75</v>
      </c>
      <c r="J105" t="s">
        <v>75</v>
      </c>
      <c r="K105" t="s">
        <v>75</v>
      </c>
      <c r="R105" t="s">
        <v>75</v>
      </c>
      <c r="T105" t="s">
        <v>75</v>
      </c>
      <c r="U105" t="s">
        <v>75</v>
      </c>
      <c r="Z105">
        <v>41015</v>
      </c>
      <c r="AA105">
        <v>41000</v>
      </c>
      <c r="AB105" t="s">
        <v>76</v>
      </c>
      <c r="AC105">
        <v>2012</v>
      </c>
      <c r="AD105" t="s">
        <v>84</v>
      </c>
      <c r="AE105">
        <v>55257</v>
      </c>
      <c r="AF105">
        <v>55257</v>
      </c>
      <c r="AH105">
        <v>55257</v>
      </c>
      <c r="AJ105">
        <v>55257</v>
      </c>
      <c r="AL105">
        <v>55257</v>
      </c>
    </row>
    <row r="106" spans="1:38">
      <c r="A106" t="s">
        <v>75</v>
      </c>
      <c r="B106" t="s">
        <v>75</v>
      </c>
      <c r="C106" t="s">
        <v>75</v>
      </c>
      <c r="D106" t="s">
        <v>75</v>
      </c>
      <c r="E106" t="s">
        <v>75</v>
      </c>
      <c r="F106" t="s">
        <v>75</v>
      </c>
      <c r="J106" t="s">
        <v>75</v>
      </c>
      <c r="K106" t="s">
        <v>75</v>
      </c>
      <c r="R106" t="s">
        <v>75</v>
      </c>
      <c r="T106" t="s">
        <v>75</v>
      </c>
      <c r="U106" t="s">
        <v>75</v>
      </c>
      <c r="Z106">
        <v>41045</v>
      </c>
      <c r="AA106">
        <v>41030</v>
      </c>
      <c r="AB106" t="s">
        <v>76</v>
      </c>
      <c r="AC106">
        <v>2012</v>
      </c>
      <c r="AD106" t="s">
        <v>84</v>
      </c>
      <c r="AE106">
        <v>55781</v>
      </c>
      <c r="AF106">
        <v>55781</v>
      </c>
      <c r="AH106">
        <v>55781</v>
      </c>
      <c r="AJ106">
        <v>55781</v>
      </c>
      <c r="AL106">
        <v>55781</v>
      </c>
    </row>
  </sheetData>
  <sortState ref="BA6:BA38">
    <sortCondition ref="BA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theme="7" tint="-0.249977111117893"/>
    <outlinePr summaryBelow="0"/>
  </sheetPr>
  <dimension ref="A1:IV117"/>
  <sheetViews>
    <sheetView showGridLines="0" tabSelected="1" zoomScale="80" zoomScaleNormal="80" workbookViewId="0">
      <pane xSplit="4" ySplit="23" topLeftCell="E24" activePane="bottomRight" state="frozen"/>
      <selection pane="topRight" activeCell="E1" sqref="E1"/>
      <selection pane="bottomLeft" activeCell="A24" sqref="A24"/>
      <selection pane="bottomRight" activeCell="C15" sqref="C15"/>
    </sheetView>
  </sheetViews>
  <sheetFormatPr defaultColWidth="20.7109375" defaultRowHeight="12.75" outlineLevelRow="1"/>
  <cols>
    <col min="1" max="1" width="2.28515625" style="4" customWidth="1"/>
    <col min="2" max="2" width="38.42578125" style="4" customWidth="1"/>
    <col min="3" max="4" width="34.42578125" style="4" bestFit="1" customWidth="1"/>
    <col min="5" max="5" width="11.85546875" style="4" customWidth="1"/>
    <col min="6" max="6" width="15.85546875" style="4" customWidth="1"/>
    <col min="7" max="50" width="11.85546875" style="4" customWidth="1"/>
    <col min="51" max="51" width="11.85546875" style="6" customWidth="1"/>
    <col min="52" max="64" width="7.7109375" style="6" customWidth="1"/>
    <col min="65" max="237" width="20.7109375" style="6"/>
    <col min="238" max="238" width="36" style="6" bestFit="1" customWidth="1"/>
    <col min="239" max="251" width="20.7109375" style="6"/>
    <col min="252" max="252" width="15.140625" style="6" customWidth="1"/>
    <col min="253" max="253" width="5.28515625" style="6" customWidth="1"/>
    <col min="254" max="254" width="5" style="6" customWidth="1"/>
    <col min="255" max="256" width="20.7109375" style="6"/>
    <col min="257" max="16384" width="20.7109375" style="4"/>
  </cols>
  <sheetData>
    <row r="1" spans="1:256" ht="6.75" hidden="1" customHeight="1">
      <c r="A1" s="5" t="str">
        <f t="shared" ref="A1:P2" si="0">IF(ISERROR(MATCH("Time Series",A2:A106,0)),"",MATCH("Time Series",A2:A106,0)+1)</f>
        <v/>
      </c>
      <c r="B1" s="35" t="str">
        <f t="shared" si="0"/>
        <v/>
      </c>
      <c r="C1" s="5" t="str">
        <f t="shared" si="0"/>
        <v/>
      </c>
      <c r="D1" s="5">
        <f t="shared" ca="1" si="0"/>
        <v>23</v>
      </c>
      <c r="E1" s="5" t="str">
        <f t="shared" si="0"/>
        <v/>
      </c>
      <c r="F1" s="5" t="str">
        <f t="shared" ca="1" si="0"/>
        <v/>
      </c>
      <c r="G1" s="5" t="str">
        <f t="shared" si="0"/>
        <v/>
      </c>
      <c r="H1" s="5" t="str">
        <f t="shared" si="0"/>
        <v/>
      </c>
      <c r="I1" s="5" t="str">
        <f t="shared" si="0"/>
        <v/>
      </c>
      <c r="J1" s="5" t="str">
        <f t="shared" si="0"/>
        <v/>
      </c>
      <c r="K1" s="5" t="str">
        <f t="shared" si="0"/>
        <v/>
      </c>
      <c r="L1" s="5" t="str">
        <f t="shared" si="0"/>
        <v/>
      </c>
      <c r="M1" s="5" t="str">
        <f t="shared" si="0"/>
        <v/>
      </c>
      <c r="N1" s="5" t="str">
        <f t="shared" si="0"/>
        <v/>
      </c>
      <c r="O1" s="5" t="str">
        <f t="shared" si="0"/>
        <v/>
      </c>
      <c r="P1" s="5" t="str">
        <f t="shared" si="0"/>
        <v/>
      </c>
      <c r="Q1" s="5" t="str">
        <f t="shared" ref="Q1:AS1" si="1">IF(ISERROR(MATCH("Time Series",Q2:Q106,0)),"",MATCH("Time Series",Q2:Q106,0)+1)</f>
        <v/>
      </c>
      <c r="R1" s="5" t="str">
        <f t="shared" si="1"/>
        <v/>
      </c>
      <c r="S1" s="5" t="str">
        <f t="shared" si="1"/>
        <v/>
      </c>
      <c r="T1" s="5" t="str">
        <f t="shared" si="1"/>
        <v/>
      </c>
      <c r="U1" s="5" t="str">
        <f t="shared" si="1"/>
        <v/>
      </c>
      <c r="V1" s="5" t="str">
        <f t="shared" si="1"/>
        <v/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Z1" s="5" t="str">
        <f t="shared" si="1"/>
        <v/>
      </c>
      <c r="AA1" s="5" t="str">
        <f t="shared" si="1"/>
        <v/>
      </c>
      <c r="AB1" s="5" t="str">
        <f t="shared" si="1"/>
        <v/>
      </c>
      <c r="AC1" s="5" t="str">
        <f t="shared" si="1"/>
        <v/>
      </c>
      <c r="AD1" s="5" t="str">
        <f t="shared" si="1"/>
        <v/>
      </c>
      <c r="AE1" s="5" t="str">
        <f t="shared" si="1"/>
        <v/>
      </c>
      <c r="AF1" s="5" t="str">
        <f t="shared" si="1"/>
        <v/>
      </c>
      <c r="AG1" s="5" t="str">
        <f t="shared" si="1"/>
        <v/>
      </c>
      <c r="AH1" s="5" t="str">
        <f t="shared" si="1"/>
        <v/>
      </c>
      <c r="AI1" s="5" t="str">
        <f t="shared" si="1"/>
        <v/>
      </c>
      <c r="AJ1" s="5" t="str">
        <f t="shared" si="1"/>
        <v/>
      </c>
      <c r="AK1" s="5" t="str">
        <f t="shared" si="1"/>
        <v/>
      </c>
      <c r="AL1" s="5" t="str">
        <f t="shared" si="1"/>
        <v/>
      </c>
      <c r="AM1" s="5" t="str">
        <f t="shared" si="1"/>
        <v/>
      </c>
      <c r="AN1" s="5" t="str">
        <f t="shared" si="1"/>
        <v/>
      </c>
      <c r="AO1" s="5" t="str">
        <f t="shared" si="1"/>
        <v/>
      </c>
      <c r="AP1" s="5" t="str">
        <f t="shared" si="1"/>
        <v/>
      </c>
      <c r="AQ1" s="5" t="str">
        <f t="shared" si="1"/>
        <v/>
      </c>
      <c r="AR1" s="5" t="str">
        <f t="shared" si="1"/>
        <v/>
      </c>
      <c r="AS1" s="5" t="str">
        <f t="shared" si="1"/>
        <v/>
      </c>
      <c r="BC1" s="6">
        <f ca="1">IT19</f>
        <v>23</v>
      </c>
      <c r="IC1" s="6" t="s">
        <v>4</v>
      </c>
      <c r="ID1" s="6" t="s">
        <v>69</v>
      </c>
      <c r="IU1" s="6" t="str">
        <f ca="1">IF(ISERROR(IF(COUNTIF(PIVOTDATA,"Unable to retrieve all data as Application server is low on memory.")&gt;0,"Report was aborted before the process finished. Please re-run the report.","")),"",IF(COUNTIF(PIVOTDATA,"Unable to retrieve all data as Application server is low on memory.")&gt;0,"Report was aborted before the process finished. Please re-run the report.",""))</f>
        <v/>
      </c>
      <c r="IV1" s="6" t="str">
        <f ca="1">IF(ISERROR(LEN(INDIRECT("Ambassador_Data!A1"))&gt;0),"REPORT LOADING . . . ",IF(LEN(INDIRECT("Sheet1!A1048570"))&gt;0,IF(OR(ISERROR(INDIRECT("Sheet1!"&amp;"A1048570")),IF(ISERROR(INDIRECT("Sheet1!"&amp;"A1048570")),FALSE,LEN(INDIRECT("Sheet1!A1048570"))&gt;0)),"THE SIZE LIMIT OF THE REPORT HAS BEEN EXCEEDED",""),""))</f>
        <v xml:space="preserve">REPORT LOADING . . . </v>
      </c>
    </row>
    <row r="2" spans="1:256" outlineLevel="1">
      <c r="A2" s="5"/>
      <c r="B2" s="35" t="str">
        <f t="shared" si="0"/>
        <v/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Y2" s="6" t="str">
        <f ca="1">IT20</f>
        <v>E</v>
      </c>
      <c r="BB2" s="6" t="s">
        <v>63</v>
      </c>
      <c r="BC2" s="6">
        <f ca="1">VLOOKUP(AY2,IR36:IS87,2,0)</f>
        <v>69</v>
      </c>
      <c r="BD2" s="6">
        <f ca="1">BC2+1</f>
        <v>70</v>
      </c>
      <c r="BE2" s="6">
        <f t="shared" ref="BE2:DH2" ca="1" si="2">BD2+1</f>
        <v>71</v>
      </c>
      <c r="BF2" s="6">
        <f t="shared" ca="1" si="2"/>
        <v>72</v>
      </c>
      <c r="BG2" s="6">
        <f t="shared" ca="1" si="2"/>
        <v>73</v>
      </c>
      <c r="BH2" s="6">
        <f t="shared" ca="1" si="2"/>
        <v>74</v>
      </c>
      <c r="BI2" s="6">
        <f t="shared" ca="1" si="2"/>
        <v>75</v>
      </c>
      <c r="BJ2" s="6">
        <f t="shared" ca="1" si="2"/>
        <v>76</v>
      </c>
      <c r="BK2" s="6">
        <f t="shared" ca="1" si="2"/>
        <v>77</v>
      </c>
      <c r="BL2" s="6">
        <f t="shared" ca="1" si="2"/>
        <v>78</v>
      </c>
      <c r="BM2" s="6">
        <f t="shared" ca="1" si="2"/>
        <v>79</v>
      </c>
      <c r="BN2" s="6">
        <f t="shared" ca="1" si="2"/>
        <v>80</v>
      </c>
      <c r="BO2" s="6">
        <f t="shared" ca="1" si="2"/>
        <v>81</v>
      </c>
      <c r="BP2" s="6">
        <f t="shared" ca="1" si="2"/>
        <v>82</v>
      </c>
      <c r="BQ2" s="6">
        <f t="shared" ca="1" si="2"/>
        <v>83</v>
      </c>
      <c r="BR2" s="6">
        <f t="shared" ca="1" si="2"/>
        <v>84</v>
      </c>
      <c r="BS2" s="6">
        <f t="shared" ca="1" si="2"/>
        <v>85</v>
      </c>
      <c r="BT2" s="6">
        <f t="shared" ca="1" si="2"/>
        <v>86</v>
      </c>
      <c r="BU2" s="6">
        <f t="shared" ca="1" si="2"/>
        <v>87</v>
      </c>
      <c r="BV2" s="6">
        <f t="shared" ca="1" si="2"/>
        <v>88</v>
      </c>
      <c r="BW2" s="6">
        <f t="shared" ca="1" si="2"/>
        <v>89</v>
      </c>
      <c r="BX2" s="6">
        <f t="shared" ca="1" si="2"/>
        <v>90</v>
      </c>
      <c r="BY2" s="6">
        <f t="shared" ca="1" si="2"/>
        <v>91</v>
      </c>
      <c r="BZ2" s="6">
        <f t="shared" ca="1" si="2"/>
        <v>92</v>
      </c>
      <c r="CA2" s="6">
        <f t="shared" ca="1" si="2"/>
        <v>93</v>
      </c>
      <c r="CB2" s="6">
        <f t="shared" ca="1" si="2"/>
        <v>94</v>
      </c>
      <c r="CC2" s="6">
        <f t="shared" ca="1" si="2"/>
        <v>95</v>
      </c>
      <c r="CD2" s="6">
        <f t="shared" ca="1" si="2"/>
        <v>96</v>
      </c>
      <c r="CE2" s="6">
        <f t="shared" ca="1" si="2"/>
        <v>97</v>
      </c>
      <c r="CF2" s="6">
        <f t="shared" ca="1" si="2"/>
        <v>98</v>
      </c>
      <c r="CG2" s="6">
        <f t="shared" ca="1" si="2"/>
        <v>99</v>
      </c>
      <c r="CH2" s="6">
        <f t="shared" ca="1" si="2"/>
        <v>100</v>
      </c>
      <c r="CI2" s="6">
        <f t="shared" ca="1" si="2"/>
        <v>101</v>
      </c>
      <c r="CJ2" s="6">
        <f t="shared" ca="1" si="2"/>
        <v>102</v>
      </c>
      <c r="CK2" s="6">
        <f t="shared" ca="1" si="2"/>
        <v>103</v>
      </c>
      <c r="CL2" s="6">
        <f t="shared" ca="1" si="2"/>
        <v>104</v>
      </c>
      <c r="CM2" s="6">
        <f t="shared" ca="1" si="2"/>
        <v>105</v>
      </c>
      <c r="CN2" s="6">
        <f t="shared" ca="1" si="2"/>
        <v>106</v>
      </c>
      <c r="CO2" s="6">
        <f t="shared" ca="1" si="2"/>
        <v>107</v>
      </c>
      <c r="CP2" s="6">
        <f t="shared" ca="1" si="2"/>
        <v>108</v>
      </c>
      <c r="CQ2" s="6">
        <f t="shared" ca="1" si="2"/>
        <v>109</v>
      </c>
      <c r="CR2" s="6">
        <f t="shared" ca="1" si="2"/>
        <v>110</v>
      </c>
      <c r="CS2" s="6">
        <f t="shared" ca="1" si="2"/>
        <v>111</v>
      </c>
      <c r="CT2" s="6">
        <f t="shared" ca="1" si="2"/>
        <v>112</v>
      </c>
      <c r="CU2" s="6">
        <f t="shared" ca="1" si="2"/>
        <v>113</v>
      </c>
      <c r="CV2" s="6">
        <f t="shared" ca="1" si="2"/>
        <v>114</v>
      </c>
      <c r="CW2" s="6">
        <f t="shared" ca="1" si="2"/>
        <v>115</v>
      </c>
      <c r="CX2" s="6">
        <f t="shared" ca="1" si="2"/>
        <v>116</v>
      </c>
      <c r="CY2" s="6">
        <f t="shared" ca="1" si="2"/>
        <v>117</v>
      </c>
      <c r="CZ2" s="6">
        <f t="shared" ca="1" si="2"/>
        <v>118</v>
      </c>
      <c r="DA2" s="6">
        <f t="shared" ca="1" si="2"/>
        <v>119</v>
      </c>
      <c r="DB2" s="6">
        <f t="shared" ca="1" si="2"/>
        <v>120</v>
      </c>
      <c r="DC2" s="6">
        <f t="shared" ca="1" si="2"/>
        <v>121</v>
      </c>
      <c r="DD2" s="6">
        <f t="shared" ca="1" si="2"/>
        <v>122</v>
      </c>
      <c r="DE2" s="6">
        <f t="shared" ca="1" si="2"/>
        <v>123</v>
      </c>
      <c r="DF2" s="6">
        <f t="shared" ca="1" si="2"/>
        <v>124</v>
      </c>
      <c r="DG2" s="6">
        <f t="shared" ca="1" si="2"/>
        <v>125</v>
      </c>
      <c r="DH2" s="6">
        <f t="shared" ca="1" si="2"/>
        <v>126</v>
      </c>
      <c r="ID2" s="6">
        <f>MATCH(ID1,ReportCriteria!A:A,0)</f>
        <v>3</v>
      </c>
      <c r="IF2" s="6" t="s">
        <v>24</v>
      </c>
      <c r="IH2" s="6" t="s">
        <v>93</v>
      </c>
      <c r="II2" s="6" t="s">
        <v>91</v>
      </c>
      <c r="IJ2" s="6" t="s">
        <v>92</v>
      </c>
    </row>
    <row r="3" spans="1:256" outlineLevel="1">
      <c r="BA3" s="6" t="s">
        <v>66</v>
      </c>
      <c r="IB3" s="4">
        <f>ID2</f>
        <v>3</v>
      </c>
      <c r="IC3" s="4" t="str">
        <f>IF(IB3=0, "", IF(IB3&gt;26, CHAR(64+INT((IB3-1)/26)),"")&amp;CHAR(65+MOD(IB3-1, 26)))</f>
        <v>C</v>
      </c>
      <c r="ID3" s="4" t="str">
        <f t="shared" ref="ID3:ID62" ca="1" si="3">IF(INDIRECT("ReportCriteria!"&amp;IC3&amp;$ID$2)="","",INDIRECT("ReportCriteria!"&amp;IC3&amp;$ID$2))&amp;" "</f>
        <v xml:space="preserve">Orders (Units) </v>
      </c>
      <c r="IE3" s="4">
        <f ca="1">COUNTIF($IF$3:$IF$62,"&gt;="&amp;IF3)</f>
        <v>7</v>
      </c>
      <c r="IF3" s="4" t="str">
        <f ca="1">ID3</f>
        <v xml:space="preserve">Orders (Units) </v>
      </c>
      <c r="IG3" s="4">
        <f ca="1">COUNTIF($IH$3:$IH$62,"&gt;="&amp;IH3)</f>
        <v>0</v>
      </c>
      <c r="IH3" s="4" t="str">
        <f ca="1">IF(RIGHT(ID3,6)="(DOH) ",ID3,"")</f>
        <v/>
      </c>
      <c r="II3" s="4" t="str">
        <f t="shared" ref="II3:II25" ca="1" si="4">IF(ISERROR(VLOOKUP(ROW()-ROW($IH$2),$IG$3:$IH$62,2,FALSE)),"",VLOOKUP(ROW()-ROW($IH$2),$IG$3:$IH$62,2,FALSE))</f>
        <v/>
      </c>
      <c r="IJ3" s="4" t="str">
        <f t="shared" ref="IJ3:IJ25" ca="1" si="5">IF(ISERROR(VLOOKUP(ROW()-ROW($IF$2),$IE$3:$IF$62,2,FALSE)),"",VLOOKUP(ROW()-ROW($IF$2),$IE$3:$IF$62,2,FALSE))</f>
        <v xml:space="preserve">Regional VBP plus CBP Total (Units) </v>
      </c>
    </row>
    <row r="4" spans="1:256" outlineLevel="1">
      <c r="BC4" s="7">
        <f ca="1">IF(AND(BC10=""),NA(),IF(BC10&lt;&gt;"",BC10,IF(BD10&lt;&gt;"",BD10,BE10)))</f>
        <v>40649</v>
      </c>
      <c r="BD4" s="7">
        <f ca="1">IF(AND(BD10=""),NA(),IF(BD10&lt;&gt;"",BD10,IF(BE10&lt;&gt;"",BE10,BF10)))</f>
        <v>40679</v>
      </c>
      <c r="BE4" s="7">
        <f ca="1">IF(AND(BE10="",BF10="",BG10=""),NA(),IF(BE10&lt;&gt;"",BE10,IF(BF10&lt;&gt;"",BF10,BG10)))</f>
        <v>40710</v>
      </c>
      <c r="BF4" s="7">
        <f t="shared" ref="BF4:CX4" ca="1" si="6">IF(AND(BF10="",BG10="",BH10=""),NA(),IF(BF10&lt;&gt;"",BF10,IF(BG10&lt;&gt;"",BG10,BH10)))</f>
        <v>40740</v>
      </c>
      <c r="BG4" s="7">
        <f t="shared" ca="1" si="6"/>
        <v>40771</v>
      </c>
      <c r="BH4" s="7">
        <f t="shared" ca="1" si="6"/>
        <v>40802</v>
      </c>
      <c r="BI4" s="7">
        <f t="shared" ca="1" si="6"/>
        <v>40832</v>
      </c>
      <c r="BJ4" s="7">
        <f t="shared" ca="1" si="6"/>
        <v>40863</v>
      </c>
      <c r="BK4" s="7">
        <f t="shared" ca="1" si="6"/>
        <v>40893</v>
      </c>
      <c r="BL4" s="7">
        <f t="shared" ca="1" si="6"/>
        <v>40924</v>
      </c>
      <c r="BM4" s="7">
        <f t="shared" ca="1" si="6"/>
        <v>40955</v>
      </c>
      <c r="BN4" s="7">
        <f t="shared" ca="1" si="6"/>
        <v>40984</v>
      </c>
      <c r="BO4" s="7">
        <f t="shared" ca="1" si="6"/>
        <v>41015</v>
      </c>
      <c r="BP4" s="7">
        <f t="shared" ca="1" si="6"/>
        <v>41045</v>
      </c>
      <c r="BQ4" s="7" t="e">
        <f t="shared" ca="1" si="6"/>
        <v>#N/A</v>
      </c>
      <c r="BR4" s="7" t="e">
        <f t="shared" ca="1" si="6"/>
        <v>#N/A</v>
      </c>
      <c r="BS4" s="7" t="e">
        <f t="shared" ca="1" si="6"/>
        <v>#N/A</v>
      </c>
      <c r="BT4" s="7" t="e">
        <f t="shared" ca="1" si="6"/>
        <v>#N/A</v>
      </c>
      <c r="BU4" s="7" t="e">
        <f t="shared" ca="1" si="6"/>
        <v>#N/A</v>
      </c>
      <c r="BV4" s="7" t="e">
        <f t="shared" ca="1" si="6"/>
        <v>#N/A</v>
      </c>
      <c r="BW4" s="7" t="e">
        <f t="shared" ca="1" si="6"/>
        <v>#N/A</v>
      </c>
      <c r="BX4" s="7" t="e">
        <f t="shared" ca="1" si="6"/>
        <v>#N/A</v>
      </c>
      <c r="BY4" s="7" t="e">
        <f t="shared" ca="1" si="6"/>
        <v>#N/A</v>
      </c>
      <c r="BZ4" s="7" t="e">
        <f t="shared" ca="1" si="6"/>
        <v>#N/A</v>
      </c>
      <c r="CA4" s="7" t="e">
        <f t="shared" ca="1" si="6"/>
        <v>#N/A</v>
      </c>
      <c r="CB4" s="7" t="e">
        <f t="shared" ca="1" si="6"/>
        <v>#N/A</v>
      </c>
      <c r="CC4" s="7" t="e">
        <f t="shared" ca="1" si="6"/>
        <v>#N/A</v>
      </c>
      <c r="CD4" s="7" t="e">
        <f t="shared" ca="1" si="6"/>
        <v>#N/A</v>
      </c>
      <c r="CE4" s="7" t="e">
        <f t="shared" ca="1" si="6"/>
        <v>#N/A</v>
      </c>
      <c r="CF4" s="7" t="e">
        <f t="shared" ca="1" si="6"/>
        <v>#N/A</v>
      </c>
      <c r="CG4" s="7" t="e">
        <f t="shared" ca="1" si="6"/>
        <v>#N/A</v>
      </c>
      <c r="CH4" s="7" t="e">
        <f t="shared" ca="1" si="6"/>
        <v>#N/A</v>
      </c>
      <c r="CI4" s="7" t="e">
        <f t="shared" ca="1" si="6"/>
        <v>#N/A</v>
      </c>
      <c r="CJ4" s="7" t="e">
        <f t="shared" ca="1" si="6"/>
        <v>#N/A</v>
      </c>
      <c r="CK4" s="7" t="e">
        <f t="shared" ca="1" si="6"/>
        <v>#N/A</v>
      </c>
      <c r="CL4" s="7" t="e">
        <f t="shared" ca="1" si="6"/>
        <v>#N/A</v>
      </c>
      <c r="CM4" s="7" t="e">
        <f t="shared" ca="1" si="6"/>
        <v>#N/A</v>
      </c>
      <c r="CN4" s="7" t="e">
        <f t="shared" ca="1" si="6"/>
        <v>#N/A</v>
      </c>
      <c r="CO4" s="7" t="e">
        <f t="shared" ca="1" si="6"/>
        <v>#N/A</v>
      </c>
      <c r="CP4" s="7" t="e">
        <f t="shared" ca="1" si="6"/>
        <v>#N/A</v>
      </c>
      <c r="CQ4" s="7" t="e">
        <f t="shared" ca="1" si="6"/>
        <v>#N/A</v>
      </c>
      <c r="CR4" s="7" t="e">
        <f t="shared" ca="1" si="6"/>
        <v>#N/A</v>
      </c>
      <c r="CS4" s="7" t="e">
        <f t="shared" ca="1" si="6"/>
        <v>#N/A</v>
      </c>
      <c r="CT4" s="7" t="e">
        <f t="shared" ca="1" si="6"/>
        <v>#N/A</v>
      </c>
      <c r="CU4" s="7" t="e">
        <f t="shared" ca="1" si="6"/>
        <v>#N/A</v>
      </c>
      <c r="CV4" s="7" t="e">
        <f t="shared" ca="1" si="6"/>
        <v>#N/A</v>
      </c>
      <c r="CW4" s="7" t="e">
        <f t="shared" ca="1" si="6"/>
        <v>#N/A</v>
      </c>
      <c r="CX4" s="7" t="e">
        <f t="shared" ca="1" si="6"/>
        <v>#N/A</v>
      </c>
      <c r="IB4" s="4">
        <f>IB3+1</f>
        <v>4</v>
      </c>
      <c r="IC4" s="4" t="str">
        <f t="shared" ref="IC4:IC62" si="7">IF(IB4=0, "", IF(IB4&gt;26, CHAR(64+INT((IB4-1)/26)),"")&amp;CHAR(65+MOD(IB4-1, 26)))</f>
        <v>D</v>
      </c>
      <c r="ID4" s="4" t="str">
        <f t="shared" ca="1" si="3"/>
        <v xml:space="preserve">Past Due Backlog (Units) </v>
      </c>
      <c r="IE4" s="4">
        <f t="shared" ref="IE4:IE62" ca="1" si="8">COUNTIF($IF$3:$IF$62,"&gt;="&amp;IF4)</f>
        <v>6</v>
      </c>
      <c r="IF4" s="4" t="str">
        <f t="shared" ref="IF4:IF62" ca="1" si="9">ID4</f>
        <v xml:space="preserve">Past Due Backlog (Units) </v>
      </c>
      <c r="IG4" s="4">
        <f t="shared" ref="IG4:IG62" ca="1" si="10">COUNTIF($IH$3:$IH$62,"&gt;="&amp;IH4)</f>
        <v>0</v>
      </c>
      <c r="IH4" s="4" t="str">
        <f t="shared" ref="IH4:IH62" ca="1" si="11">IF(RIGHT(ID4,6)="(DOH) ",ID4,"")</f>
        <v/>
      </c>
      <c r="II4" s="4" t="str">
        <f t="shared" ca="1" si="4"/>
        <v/>
      </c>
      <c r="IJ4" s="4" t="str">
        <f t="shared" ca="1" si="5"/>
        <v xml:space="preserve">Regional Confirm VBP (Units) </v>
      </c>
    </row>
    <row r="5" spans="1:256" outlineLevel="1">
      <c r="BA5" s="6" t="str">
        <f>D8</f>
        <v xml:space="preserve">Orders (Units) </v>
      </c>
      <c r="BC5" s="6">
        <f ca="1">HLOOKUP(BC4,$BC$19:$CA$20,2,0)</f>
        <v>0</v>
      </c>
      <c r="BD5" s="6">
        <f t="shared" ref="BD5:CW5" ca="1" si="12">HLOOKUP(BD4,$BC$19:$CA$20,2,0)</f>
        <v>0</v>
      </c>
      <c r="BE5" s="6">
        <f t="shared" ca="1" si="12"/>
        <v>199973.22301800002</v>
      </c>
      <c r="BF5" s="6">
        <f t="shared" ca="1" si="12"/>
        <v>214081.22845900001</v>
      </c>
      <c r="BG5" s="6">
        <f t="shared" ca="1" si="12"/>
        <v>203848.71906199999</v>
      </c>
      <c r="BH5" s="6">
        <f t="shared" ca="1" si="12"/>
        <v>218038.57420500001</v>
      </c>
      <c r="BI5" s="6">
        <f t="shared" ca="1" si="12"/>
        <v>218048.07901300001</v>
      </c>
      <c r="BJ5" s="6">
        <f t="shared" ca="1" si="12"/>
        <v>210300.38688599999</v>
      </c>
      <c r="BK5" s="6">
        <f t="shared" ca="1" si="12"/>
        <v>215676.05486</v>
      </c>
      <c r="BL5" s="6">
        <f t="shared" ca="1" si="12"/>
        <v>213265.39536199998</v>
      </c>
      <c r="BM5" s="6">
        <f t="shared" ca="1" si="12"/>
        <v>215490.06540100003</v>
      </c>
      <c r="BN5" s="6">
        <f t="shared" ca="1" si="12"/>
        <v>216739.394225</v>
      </c>
      <c r="BO5" s="6">
        <f t="shared" ca="1" si="12"/>
        <v>214620.232709</v>
      </c>
      <c r="BP5" s="6">
        <f t="shared" ca="1" si="12"/>
        <v>220373.23918600002</v>
      </c>
      <c r="BQ5" s="6" t="e">
        <f t="shared" ca="1" si="12"/>
        <v>#N/A</v>
      </c>
      <c r="BR5" s="6" t="e">
        <f t="shared" ca="1" si="12"/>
        <v>#N/A</v>
      </c>
      <c r="BS5" s="6" t="e">
        <f t="shared" ca="1" si="12"/>
        <v>#N/A</v>
      </c>
      <c r="BT5" s="6" t="e">
        <f t="shared" ca="1" si="12"/>
        <v>#N/A</v>
      </c>
      <c r="BU5" s="6" t="e">
        <f t="shared" ca="1" si="12"/>
        <v>#N/A</v>
      </c>
      <c r="BV5" s="6" t="e">
        <f t="shared" ca="1" si="12"/>
        <v>#N/A</v>
      </c>
      <c r="BW5" s="6" t="e">
        <f t="shared" ca="1" si="12"/>
        <v>#N/A</v>
      </c>
      <c r="BX5" s="6" t="e">
        <f t="shared" ca="1" si="12"/>
        <v>#N/A</v>
      </c>
      <c r="BY5" s="6" t="e">
        <f t="shared" ca="1" si="12"/>
        <v>#N/A</v>
      </c>
      <c r="BZ5" s="6" t="e">
        <f t="shared" ca="1" si="12"/>
        <v>#N/A</v>
      </c>
      <c r="CA5" s="6" t="e">
        <f t="shared" ca="1" si="12"/>
        <v>#N/A</v>
      </c>
      <c r="CB5" s="6" t="e">
        <f t="shared" ca="1" si="12"/>
        <v>#N/A</v>
      </c>
      <c r="CC5" s="6" t="e">
        <f t="shared" ca="1" si="12"/>
        <v>#N/A</v>
      </c>
      <c r="CD5" s="6" t="e">
        <f t="shared" ca="1" si="12"/>
        <v>#N/A</v>
      </c>
      <c r="CE5" s="6" t="e">
        <f t="shared" ca="1" si="12"/>
        <v>#N/A</v>
      </c>
      <c r="CF5" s="6" t="e">
        <f t="shared" ca="1" si="12"/>
        <v>#N/A</v>
      </c>
      <c r="CG5" s="6" t="e">
        <f t="shared" ca="1" si="12"/>
        <v>#N/A</v>
      </c>
      <c r="CH5" s="6" t="e">
        <f t="shared" ca="1" si="12"/>
        <v>#N/A</v>
      </c>
      <c r="CI5" s="6" t="e">
        <f t="shared" ca="1" si="12"/>
        <v>#N/A</v>
      </c>
      <c r="CJ5" s="6" t="e">
        <f t="shared" ca="1" si="12"/>
        <v>#N/A</v>
      </c>
      <c r="CK5" s="6" t="e">
        <f t="shared" ca="1" si="12"/>
        <v>#N/A</v>
      </c>
      <c r="CL5" s="6" t="e">
        <f t="shared" ca="1" si="12"/>
        <v>#N/A</v>
      </c>
      <c r="CM5" s="6" t="e">
        <f t="shared" ca="1" si="12"/>
        <v>#N/A</v>
      </c>
      <c r="CN5" s="6" t="e">
        <f t="shared" ca="1" si="12"/>
        <v>#N/A</v>
      </c>
      <c r="CO5" s="6" t="e">
        <f t="shared" ca="1" si="12"/>
        <v>#N/A</v>
      </c>
      <c r="CP5" s="6" t="e">
        <f t="shared" ca="1" si="12"/>
        <v>#N/A</v>
      </c>
      <c r="CQ5" s="6" t="e">
        <f t="shared" ca="1" si="12"/>
        <v>#N/A</v>
      </c>
      <c r="CR5" s="6" t="e">
        <f t="shared" ca="1" si="12"/>
        <v>#N/A</v>
      </c>
      <c r="CS5" s="6" t="e">
        <f t="shared" ca="1" si="12"/>
        <v>#N/A</v>
      </c>
      <c r="CT5" s="6" t="e">
        <f t="shared" ca="1" si="12"/>
        <v>#N/A</v>
      </c>
      <c r="CU5" s="6" t="e">
        <f t="shared" ca="1" si="12"/>
        <v>#N/A</v>
      </c>
      <c r="CV5" s="6" t="e">
        <f t="shared" ca="1" si="12"/>
        <v>#N/A</v>
      </c>
      <c r="CW5" s="6" t="e">
        <f t="shared" ca="1" si="12"/>
        <v>#N/A</v>
      </c>
      <c r="CX5" s="6" t="e">
        <f t="shared" ref="CX5" ca="1" si="13">HLOOKUP(CX4,$BC$19:$CA$20,2,0)</f>
        <v>#N/A</v>
      </c>
      <c r="IB5" s="4">
        <f t="shared" ref="IB5:IB62" si="14">IB4+1</f>
        <v>5</v>
      </c>
      <c r="IC5" s="4" t="str">
        <f t="shared" si="7"/>
        <v>E</v>
      </c>
      <c r="ID5" s="4" t="str">
        <f t="shared" ca="1" si="3"/>
        <v xml:space="preserve">Deliveries (Units) </v>
      </c>
      <c r="IE5" s="4">
        <f t="shared" ca="1" si="8"/>
        <v>9</v>
      </c>
      <c r="IF5" s="4" t="str">
        <f t="shared" ca="1" si="9"/>
        <v xml:space="preserve">Deliveries (Units) </v>
      </c>
      <c r="IG5" s="4">
        <f t="shared" ca="1" si="10"/>
        <v>0</v>
      </c>
      <c r="IH5" s="4" t="str">
        <f t="shared" ca="1" si="11"/>
        <v/>
      </c>
      <c r="II5" s="4" t="str">
        <f t="shared" ca="1" si="4"/>
        <v/>
      </c>
      <c r="IJ5" s="4" t="str">
        <f t="shared" ca="1" si="5"/>
        <v xml:space="preserve">Regional Confirm CBP (Units) </v>
      </c>
    </row>
    <row r="6" spans="1:256" ht="17.25" customHeight="1" outlineLevel="1">
      <c r="BA6" s="6" t="str">
        <f>D9</f>
        <v xml:space="preserve">Deliveries (Units) </v>
      </c>
      <c r="BC6" s="6">
        <f ca="1">HLOOKUP(BC4,$BC$19:$CA$21,3,0)</f>
        <v>100769.54</v>
      </c>
      <c r="BD6" s="6">
        <f t="shared" ref="BD6:CW6" ca="1" si="15">HLOOKUP(BD4,$BC$19:$CA$21,3,0)</f>
        <v>212653.90999999997</v>
      </c>
      <c r="BE6" s="6">
        <f t="shared" ca="1" si="15"/>
        <v>0</v>
      </c>
      <c r="BF6" s="6">
        <f t="shared" ca="1" si="15"/>
        <v>0</v>
      </c>
      <c r="BG6" s="6">
        <f t="shared" ca="1" si="15"/>
        <v>0</v>
      </c>
      <c r="BH6" s="6">
        <f t="shared" ca="1" si="15"/>
        <v>0</v>
      </c>
      <c r="BI6" s="6">
        <f t="shared" ca="1" si="15"/>
        <v>0</v>
      </c>
      <c r="BJ6" s="6">
        <f t="shared" ca="1" si="15"/>
        <v>0</v>
      </c>
      <c r="BK6" s="6">
        <f t="shared" ca="1" si="15"/>
        <v>0</v>
      </c>
      <c r="BL6" s="6">
        <f t="shared" ca="1" si="15"/>
        <v>0</v>
      </c>
      <c r="BM6" s="6">
        <f t="shared" ca="1" si="15"/>
        <v>0</v>
      </c>
      <c r="BN6" s="6">
        <f t="shared" ca="1" si="15"/>
        <v>0</v>
      </c>
      <c r="BO6" s="6">
        <f t="shared" ca="1" si="15"/>
        <v>0</v>
      </c>
      <c r="BP6" s="6">
        <f t="shared" ca="1" si="15"/>
        <v>0</v>
      </c>
      <c r="BQ6" s="6" t="e">
        <f t="shared" ca="1" si="15"/>
        <v>#N/A</v>
      </c>
      <c r="BR6" s="6" t="e">
        <f t="shared" ca="1" si="15"/>
        <v>#N/A</v>
      </c>
      <c r="BS6" s="6" t="e">
        <f t="shared" ca="1" si="15"/>
        <v>#N/A</v>
      </c>
      <c r="BT6" s="6" t="e">
        <f t="shared" ca="1" si="15"/>
        <v>#N/A</v>
      </c>
      <c r="BU6" s="6" t="e">
        <f t="shared" ca="1" si="15"/>
        <v>#N/A</v>
      </c>
      <c r="BV6" s="6" t="e">
        <f t="shared" ca="1" si="15"/>
        <v>#N/A</v>
      </c>
      <c r="BW6" s="6" t="e">
        <f t="shared" ca="1" si="15"/>
        <v>#N/A</v>
      </c>
      <c r="BX6" s="6" t="e">
        <f t="shared" ca="1" si="15"/>
        <v>#N/A</v>
      </c>
      <c r="BY6" s="6" t="e">
        <f t="shared" ca="1" si="15"/>
        <v>#N/A</v>
      </c>
      <c r="BZ6" s="6" t="e">
        <f t="shared" ca="1" si="15"/>
        <v>#N/A</v>
      </c>
      <c r="CA6" s="6" t="e">
        <f t="shared" ca="1" si="15"/>
        <v>#N/A</v>
      </c>
      <c r="CB6" s="6" t="e">
        <f t="shared" ca="1" si="15"/>
        <v>#N/A</v>
      </c>
      <c r="CC6" s="6" t="e">
        <f t="shared" ca="1" si="15"/>
        <v>#N/A</v>
      </c>
      <c r="CD6" s="6" t="e">
        <f t="shared" ca="1" si="15"/>
        <v>#N/A</v>
      </c>
      <c r="CE6" s="6" t="e">
        <f t="shared" ca="1" si="15"/>
        <v>#N/A</v>
      </c>
      <c r="CF6" s="6" t="e">
        <f t="shared" ca="1" si="15"/>
        <v>#N/A</v>
      </c>
      <c r="CG6" s="6" t="e">
        <f t="shared" ca="1" si="15"/>
        <v>#N/A</v>
      </c>
      <c r="CH6" s="6" t="e">
        <f t="shared" ca="1" si="15"/>
        <v>#N/A</v>
      </c>
      <c r="CI6" s="6" t="e">
        <f t="shared" ca="1" si="15"/>
        <v>#N/A</v>
      </c>
      <c r="CJ6" s="6" t="e">
        <f t="shared" ca="1" si="15"/>
        <v>#N/A</v>
      </c>
      <c r="CK6" s="6" t="e">
        <f t="shared" ca="1" si="15"/>
        <v>#N/A</v>
      </c>
      <c r="CL6" s="6" t="e">
        <f t="shared" ca="1" si="15"/>
        <v>#N/A</v>
      </c>
      <c r="CM6" s="6" t="e">
        <f t="shared" ca="1" si="15"/>
        <v>#N/A</v>
      </c>
      <c r="CN6" s="6" t="e">
        <f t="shared" ca="1" si="15"/>
        <v>#N/A</v>
      </c>
      <c r="CO6" s="6" t="e">
        <f t="shared" ca="1" si="15"/>
        <v>#N/A</v>
      </c>
      <c r="CP6" s="6" t="e">
        <f t="shared" ca="1" si="15"/>
        <v>#N/A</v>
      </c>
      <c r="CQ6" s="6" t="e">
        <f t="shared" ca="1" si="15"/>
        <v>#N/A</v>
      </c>
      <c r="CR6" s="6" t="e">
        <f t="shared" ca="1" si="15"/>
        <v>#N/A</v>
      </c>
      <c r="CS6" s="6" t="e">
        <f t="shared" ca="1" si="15"/>
        <v>#N/A</v>
      </c>
      <c r="CT6" s="6" t="e">
        <f t="shared" ca="1" si="15"/>
        <v>#N/A</v>
      </c>
      <c r="CU6" s="6" t="e">
        <f t="shared" ca="1" si="15"/>
        <v>#N/A</v>
      </c>
      <c r="CV6" s="6" t="e">
        <f t="shared" ca="1" si="15"/>
        <v>#N/A</v>
      </c>
      <c r="CW6" s="6" t="e">
        <f t="shared" ca="1" si="15"/>
        <v>#N/A</v>
      </c>
      <c r="CX6" s="6" t="e">
        <f t="shared" ref="CX6" ca="1" si="16">HLOOKUP(CX4,$BC$19:$CA$21,3,0)</f>
        <v>#N/A</v>
      </c>
      <c r="IB6" s="4">
        <f t="shared" si="14"/>
        <v>6</v>
      </c>
      <c r="IC6" s="4" t="str">
        <f t="shared" si="7"/>
        <v>F</v>
      </c>
      <c r="ID6" s="4" t="str">
        <f t="shared" ca="1" si="3"/>
        <v xml:space="preserve">Regional Confirm VBP (Units) </v>
      </c>
      <c r="IE6" s="4">
        <f t="shared" ca="1" si="8"/>
        <v>2</v>
      </c>
      <c r="IF6" s="4" t="str">
        <f t="shared" ca="1" si="9"/>
        <v xml:space="preserve">Regional Confirm VBP (Units) </v>
      </c>
      <c r="IG6" s="4">
        <f t="shared" ca="1" si="10"/>
        <v>0</v>
      </c>
      <c r="IH6" s="4" t="str">
        <f t="shared" ca="1" si="11"/>
        <v/>
      </c>
      <c r="II6" s="4" t="str">
        <f t="shared" ca="1" si="4"/>
        <v/>
      </c>
      <c r="IJ6" s="4" t="str">
        <f t="shared" ca="1" si="5"/>
        <v xml:space="preserve">Region VBP Adj (Units) </v>
      </c>
    </row>
    <row r="7" spans="1:256" ht="16.5" customHeight="1" outlineLevel="1">
      <c r="D7" s="20" t="s">
        <v>67</v>
      </c>
      <c r="BA7" s="6" t="str">
        <f>D10</f>
        <v xml:space="preserve">Region Adj (Units) </v>
      </c>
      <c r="BC7" s="6">
        <f ca="1">HLOOKUP(BC4,$BC$19:$CA$22,4,0)</f>
        <v>100769.54</v>
      </c>
      <c r="BD7" s="6">
        <f t="shared" ref="BD7:CW7" ca="1" si="17">HLOOKUP(BD4,$BC$19:$CA$22,4,0)</f>
        <v>212653.90999999997</v>
      </c>
      <c r="BE7" s="6">
        <f t="shared" ca="1" si="17"/>
        <v>0</v>
      </c>
      <c r="BF7" s="6">
        <f t="shared" ca="1" si="17"/>
        <v>0</v>
      </c>
      <c r="BG7" s="6">
        <f t="shared" ca="1" si="17"/>
        <v>0</v>
      </c>
      <c r="BH7" s="6">
        <f t="shared" ca="1" si="17"/>
        <v>0</v>
      </c>
      <c r="BI7" s="6">
        <f t="shared" ca="1" si="17"/>
        <v>0</v>
      </c>
      <c r="BJ7" s="6">
        <f t="shared" ca="1" si="17"/>
        <v>0</v>
      </c>
      <c r="BK7" s="6">
        <f t="shared" ca="1" si="17"/>
        <v>0</v>
      </c>
      <c r="BL7" s="6">
        <f t="shared" ca="1" si="17"/>
        <v>0</v>
      </c>
      <c r="BM7" s="6">
        <f t="shared" ca="1" si="17"/>
        <v>0</v>
      </c>
      <c r="BN7" s="6">
        <f t="shared" ca="1" si="17"/>
        <v>0</v>
      </c>
      <c r="BO7" s="6">
        <f t="shared" ca="1" si="17"/>
        <v>0</v>
      </c>
      <c r="BP7" s="6">
        <f t="shared" ca="1" si="17"/>
        <v>0</v>
      </c>
      <c r="BQ7" s="6" t="e">
        <f t="shared" ca="1" si="17"/>
        <v>#N/A</v>
      </c>
      <c r="BR7" s="6" t="e">
        <f t="shared" ca="1" si="17"/>
        <v>#N/A</v>
      </c>
      <c r="BS7" s="6" t="e">
        <f t="shared" ca="1" si="17"/>
        <v>#N/A</v>
      </c>
      <c r="BT7" s="6" t="e">
        <f t="shared" ca="1" si="17"/>
        <v>#N/A</v>
      </c>
      <c r="BU7" s="6" t="e">
        <f t="shared" ca="1" si="17"/>
        <v>#N/A</v>
      </c>
      <c r="BV7" s="6" t="e">
        <f t="shared" ca="1" si="17"/>
        <v>#N/A</v>
      </c>
      <c r="BW7" s="6" t="e">
        <f t="shared" ca="1" si="17"/>
        <v>#N/A</v>
      </c>
      <c r="BX7" s="6" t="e">
        <f t="shared" ca="1" si="17"/>
        <v>#N/A</v>
      </c>
      <c r="BY7" s="6" t="e">
        <f t="shared" ca="1" si="17"/>
        <v>#N/A</v>
      </c>
      <c r="BZ7" s="6" t="e">
        <f t="shared" ca="1" si="17"/>
        <v>#N/A</v>
      </c>
      <c r="CA7" s="6" t="e">
        <f t="shared" ca="1" si="17"/>
        <v>#N/A</v>
      </c>
      <c r="CB7" s="6" t="e">
        <f t="shared" ca="1" si="17"/>
        <v>#N/A</v>
      </c>
      <c r="CC7" s="6" t="e">
        <f t="shared" ca="1" si="17"/>
        <v>#N/A</v>
      </c>
      <c r="CD7" s="6" t="e">
        <f t="shared" ca="1" si="17"/>
        <v>#N/A</v>
      </c>
      <c r="CE7" s="6" t="e">
        <f t="shared" ca="1" si="17"/>
        <v>#N/A</v>
      </c>
      <c r="CF7" s="6" t="e">
        <f t="shared" ca="1" si="17"/>
        <v>#N/A</v>
      </c>
      <c r="CG7" s="6" t="e">
        <f t="shared" ca="1" si="17"/>
        <v>#N/A</v>
      </c>
      <c r="CH7" s="6" t="e">
        <f t="shared" ca="1" si="17"/>
        <v>#N/A</v>
      </c>
      <c r="CI7" s="6" t="e">
        <f t="shared" ca="1" si="17"/>
        <v>#N/A</v>
      </c>
      <c r="CJ7" s="6" t="e">
        <f t="shared" ca="1" si="17"/>
        <v>#N/A</v>
      </c>
      <c r="CK7" s="6" t="e">
        <f t="shared" ca="1" si="17"/>
        <v>#N/A</v>
      </c>
      <c r="CL7" s="6" t="e">
        <f t="shared" ca="1" si="17"/>
        <v>#N/A</v>
      </c>
      <c r="CM7" s="6" t="e">
        <f t="shared" ca="1" si="17"/>
        <v>#N/A</v>
      </c>
      <c r="CN7" s="6" t="e">
        <f t="shared" ca="1" si="17"/>
        <v>#N/A</v>
      </c>
      <c r="CO7" s="6" t="e">
        <f t="shared" ca="1" si="17"/>
        <v>#N/A</v>
      </c>
      <c r="CP7" s="6" t="e">
        <f t="shared" ca="1" si="17"/>
        <v>#N/A</v>
      </c>
      <c r="CQ7" s="6" t="e">
        <f t="shared" ca="1" si="17"/>
        <v>#N/A</v>
      </c>
      <c r="CR7" s="6" t="e">
        <f t="shared" ca="1" si="17"/>
        <v>#N/A</v>
      </c>
      <c r="CS7" s="6" t="e">
        <f t="shared" ca="1" si="17"/>
        <v>#N/A</v>
      </c>
      <c r="CT7" s="6" t="e">
        <f t="shared" ca="1" si="17"/>
        <v>#N/A</v>
      </c>
      <c r="CU7" s="6" t="e">
        <f t="shared" ca="1" si="17"/>
        <v>#N/A</v>
      </c>
      <c r="CV7" s="6" t="e">
        <f t="shared" ca="1" si="17"/>
        <v>#N/A</v>
      </c>
      <c r="CW7" s="6" t="e">
        <f t="shared" ca="1" si="17"/>
        <v>#N/A</v>
      </c>
      <c r="CX7" s="6" t="e">
        <f t="shared" ref="CX7" ca="1" si="18">HLOOKUP(CX4,$BC$19:$CA$22,4,0)</f>
        <v>#N/A</v>
      </c>
      <c r="IB7" s="4">
        <f t="shared" si="14"/>
        <v>7</v>
      </c>
      <c r="IC7" s="4" t="str">
        <f t="shared" si="7"/>
        <v>G</v>
      </c>
      <c r="ID7" s="4" t="str">
        <f t="shared" ca="1" si="3"/>
        <v xml:space="preserve">Regional Confirm CBP (Units) </v>
      </c>
      <c r="IE7" s="4">
        <f t="shared" ca="1" si="8"/>
        <v>3</v>
      </c>
      <c r="IF7" s="4" t="str">
        <f t="shared" ca="1" si="9"/>
        <v xml:space="preserve">Regional Confirm CBP (Units) </v>
      </c>
      <c r="IG7" s="4">
        <f t="shared" ca="1" si="10"/>
        <v>0</v>
      </c>
      <c r="IH7" s="4" t="str">
        <f t="shared" ca="1" si="11"/>
        <v/>
      </c>
      <c r="II7" s="4" t="str">
        <f t="shared" ca="1" si="4"/>
        <v/>
      </c>
      <c r="IJ7" s="4" t="str">
        <f t="shared" ca="1" si="5"/>
        <v xml:space="preserve">Region Adj (Units) </v>
      </c>
    </row>
    <row r="8" spans="1:256" ht="12.75" customHeight="1" outlineLevel="1">
      <c r="D8" s="21" t="s">
        <v>124</v>
      </c>
      <c r="IB8" s="4">
        <f t="shared" si="14"/>
        <v>8</v>
      </c>
      <c r="IC8" s="4" t="str">
        <f t="shared" si="7"/>
        <v>H</v>
      </c>
      <c r="ID8" s="4" t="str">
        <f t="shared" ca="1" si="3"/>
        <v xml:space="preserve">Regional VBP plus CBP Total (Units) </v>
      </c>
      <c r="IE8" s="4">
        <f t="shared" ca="1" si="8"/>
        <v>1</v>
      </c>
      <c r="IF8" s="4" t="str">
        <f t="shared" ca="1" si="9"/>
        <v xml:space="preserve">Regional VBP plus CBP Total (Units) </v>
      </c>
      <c r="IG8" s="4">
        <f t="shared" ca="1" si="10"/>
        <v>0</v>
      </c>
      <c r="IH8" s="4" t="str">
        <f t="shared" ca="1" si="11"/>
        <v/>
      </c>
      <c r="II8" s="4" t="str">
        <f t="shared" ca="1" si="4"/>
        <v/>
      </c>
      <c r="IJ8" s="4" t="str">
        <f t="shared" ca="1" si="5"/>
        <v xml:space="preserve">Past Due Backlog (Units) </v>
      </c>
    </row>
    <row r="9" spans="1:256" ht="12.75" customHeight="1" outlineLevel="1">
      <c r="D9" s="22" t="s">
        <v>128</v>
      </c>
      <c r="BC9" s="6" t="str">
        <f t="shared" ref="BC9:CH9" ca="1" si="19">VLOOKUP(BC2,$IQ$36:$IR$87,2,0)</f>
        <v>E</v>
      </c>
      <c r="BD9" s="6" t="str">
        <f t="shared" ca="1" si="19"/>
        <v>F</v>
      </c>
      <c r="BE9" s="6" t="str">
        <f t="shared" ca="1" si="19"/>
        <v>G</v>
      </c>
      <c r="BF9" s="6" t="str">
        <f t="shared" ca="1" si="19"/>
        <v>H</v>
      </c>
      <c r="BG9" s="6" t="str">
        <f t="shared" ca="1" si="19"/>
        <v>I</v>
      </c>
      <c r="BH9" s="6" t="str">
        <f t="shared" ca="1" si="19"/>
        <v>J</v>
      </c>
      <c r="BI9" s="6" t="str">
        <f t="shared" ca="1" si="19"/>
        <v>K</v>
      </c>
      <c r="BJ9" s="6" t="str">
        <f t="shared" ca="1" si="19"/>
        <v>L</v>
      </c>
      <c r="BK9" s="6" t="str">
        <f t="shared" ca="1" si="19"/>
        <v>M</v>
      </c>
      <c r="BL9" s="6" t="str">
        <f t="shared" ca="1" si="19"/>
        <v>N</v>
      </c>
      <c r="BM9" s="6" t="str">
        <f t="shared" ca="1" si="19"/>
        <v>O</v>
      </c>
      <c r="BN9" s="6" t="str">
        <f t="shared" ca="1" si="19"/>
        <v>P</v>
      </c>
      <c r="BO9" s="6" t="str">
        <f t="shared" ca="1" si="19"/>
        <v>Q</v>
      </c>
      <c r="BP9" s="6" t="str">
        <f t="shared" ca="1" si="19"/>
        <v>R</v>
      </c>
      <c r="BQ9" s="6" t="str">
        <f t="shared" ca="1" si="19"/>
        <v>S</v>
      </c>
      <c r="BR9" s="6" t="str">
        <f t="shared" ca="1" si="19"/>
        <v>T</v>
      </c>
      <c r="BS9" s="6" t="str">
        <f t="shared" ca="1" si="19"/>
        <v>U</v>
      </c>
      <c r="BT9" s="6" t="str">
        <f t="shared" ca="1" si="19"/>
        <v>V</v>
      </c>
      <c r="BU9" s="6" t="str">
        <f t="shared" ca="1" si="19"/>
        <v>W</v>
      </c>
      <c r="BV9" s="6" t="str">
        <f t="shared" ca="1" si="19"/>
        <v>X</v>
      </c>
      <c r="BW9" s="6" t="str">
        <f t="shared" ca="1" si="19"/>
        <v>Y</v>
      </c>
      <c r="BX9" s="6" t="str">
        <f t="shared" ca="1" si="19"/>
        <v>Z</v>
      </c>
      <c r="BY9" s="6" t="str">
        <f t="shared" ca="1" si="19"/>
        <v>AA</v>
      </c>
      <c r="BZ9" s="6" t="str">
        <f t="shared" ca="1" si="19"/>
        <v>AB</v>
      </c>
      <c r="CA9" s="6" t="str">
        <f t="shared" ca="1" si="19"/>
        <v>AC</v>
      </c>
      <c r="CB9" s="6" t="str">
        <f t="shared" ca="1" si="19"/>
        <v>AD</v>
      </c>
      <c r="CC9" s="6" t="str">
        <f t="shared" ca="1" si="19"/>
        <v>AE</v>
      </c>
      <c r="CD9" s="6" t="str">
        <f t="shared" ca="1" si="19"/>
        <v>AF</v>
      </c>
      <c r="CE9" s="6" t="str">
        <f t="shared" ca="1" si="19"/>
        <v>AG</v>
      </c>
      <c r="CF9" s="6" t="str">
        <f t="shared" ca="1" si="19"/>
        <v>AH</v>
      </c>
      <c r="CG9" s="6" t="str">
        <f t="shared" ca="1" si="19"/>
        <v>AI</v>
      </c>
      <c r="CH9" s="6" t="str">
        <f t="shared" ca="1" si="19"/>
        <v>AJ</v>
      </c>
      <c r="CI9" s="6" t="str">
        <f t="shared" ref="CI9:CY9" ca="1" si="20">VLOOKUP(CI2,$IQ$36:$IR$87,2,0)</f>
        <v>AK</v>
      </c>
      <c r="CJ9" s="6" t="str">
        <f t="shared" ca="1" si="20"/>
        <v>AL</v>
      </c>
      <c r="CK9" s="6" t="str">
        <f t="shared" ca="1" si="20"/>
        <v>AM</v>
      </c>
      <c r="CL9" s="6" t="str">
        <f t="shared" ca="1" si="20"/>
        <v>AN</v>
      </c>
      <c r="CM9" s="6" t="str">
        <f t="shared" ca="1" si="20"/>
        <v>AO</v>
      </c>
      <c r="CN9" s="6" t="str">
        <f t="shared" ca="1" si="20"/>
        <v>AP</v>
      </c>
      <c r="CO9" s="6" t="str">
        <f t="shared" ca="1" si="20"/>
        <v>AQ</v>
      </c>
      <c r="CP9" s="6" t="str">
        <f t="shared" ca="1" si="20"/>
        <v>AR</v>
      </c>
      <c r="CQ9" s="6" t="str">
        <f t="shared" ca="1" si="20"/>
        <v>AS</v>
      </c>
      <c r="CR9" s="6" t="str">
        <f t="shared" ca="1" si="20"/>
        <v>AT</v>
      </c>
      <c r="CS9" s="6" t="str">
        <f t="shared" ca="1" si="20"/>
        <v>AU</v>
      </c>
      <c r="CT9" s="6" t="str">
        <f t="shared" ca="1" si="20"/>
        <v>AV</v>
      </c>
      <c r="CU9" s="6" t="str">
        <f t="shared" ca="1" si="20"/>
        <v>AW</v>
      </c>
      <c r="CV9" s="6" t="str">
        <f t="shared" ca="1" si="20"/>
        <v>AX</v>
      </c>
      <c r="CW9" s="6" t="str">
        <f t="shared" ca="1" si="20"/>
        <v>AY</v>
      </c>
      <c r="CX9" s="6" t="str">
        <f t="shared" ca="1" si="20"/>
        <v>AZ</v>
      </c>
      <c r="CY9" s="6" t="e">
        <f t="shared" ca="1" si="20"/>
        <v>#N/A</v>
      </c>
      <c r="IB9" s="4">
        <f t="shared" si="14"/>
        <v>9</v>
      </c>
      <c r="IC9" s="4" t="str">
        <f t="shared" si="7"/>
        <v>I</v>
      </c>
      <c r="ID9" s="4" t="str">
        <f t="shared" ca="1" si="3"/>
        <v xml:space="preserve">Region VBP Adj (Units) </v>
      </c>
      <c r="IE9" s="4">
        <f t="shared" ca="1" si="8"/>
        <v>4</v>
      </c>
      <c r="IF9" s="4" t="str">
        <f t="shared" ca="1" si="9"/>
        <v xml:space="preserve">Region VBP Adj (Units) </v>
      </c>
      <c r="IG9" s="4">
        <f t="shared" ca="1" si="10"/>
        <v>0</v>
      </c>
      <c r="IH9" s="4" t="str">
        <f t="shared" ca="1" si="11"/>
        <v/>
      </c>
      <c r="II9" s="4" t="str">
        <f t="shared" ca="1" si="4"/>
        <v/>
      </c>
      <c r="IJ9" s="4" t="str">
        <f t="shared" ca="1" si="5"/>
        <v xml:space="preserve">Orders (Units) </v>
      </c>
    </row>
    <row r="10" spans="1:256" ht="12.75" customHeight="1" outlineLevel="1">
      <c r="D10" s="23" t="s">
        <v>138</v>
      </c>
      <c r="BC10" s="7">
        <f ca="1">IF(INDIRECT(BC9&amp;$BC$1)="","",INDIRECT(BC9&amp;$BC$1))</f>
        <v>40649</v>
      </c>
      <c r="BD10" s="7">
        <f t="shared" ref="BD10:CY10" ca="1" si="21">IF(INDIRECT(BD9&amp;$BC$1)="","",INDIRECT(BD9&amp;$BC$1))</f>
        <v>40679</v>
      </c>
      <c r="BE10" s="7">
        <f t="shared" ca="1" si="21"/>
        <v>40710</v>
      </c>
      <c r="BF10" s="7">
        <f t="shared" ca="1" si="21"/>
        <v>40740</v>
      </c>
      <c r="BG10" s="7">
        <f t="shared" ca="1" si="21"/>
        <v>40771</v>
      </c>
      <c r="BH10" s="7">
        <f t="shared" ca="1" si="21"/>
        <v>40802</v>
      </c>
      <c r="BI10" s="7">
        <f t="shared" ca="1" si="21"/>
        <v>40832</v>
      </c>
      <c r="BJ10" s="7">
        <f t="shared" ca="1" si="21"/>
        <v>40863</v>
      </c>
      <c r="BK10" s="7">
        <f t="shared" ca="1" si="21"/>
        <v>40893</v>
      </c>
      <c r="BL10" s="7">
        <f t="shared" ca="1" si="21"/>
        <v>40924</v>
      </c>
      <c r="BM10" s="7">
        <f t="shared" ca="1" si="21"/>
        <v>40955</v>
      </c>
      <c r="BN10" s="7">
        <f t="shared" ca="1" si="21"/>
        <v>40984</v>
      </c>
      <c r="BO10" s="7">
        <f t="shared" ca="1" si="21"/>
        <v>41015</v>
      </c>
      <c r="BP10" s="7">
        <f t="shared" ca="1" si="21"/>
        <v>41045</v>
      </c>
      <c r="BQ10" s="7" t="str">
        <f t="shared" ca="1" si="21"/>
        <v/>
      </c>
      <c r="BR10" s="7" t="str">
        <f t="shared" ca="1" si="21"/>
        <v/>
      </c>
      <c r="BS10" s="7" t="str">
        <f t="shared" ca="1" si="21"/>
        <v/>
      </c>
      <c r="BT10" s="7" t="str">
        <f t="shared" ca="1" si="21"/>
        <v/>
      </c>
      <c r="BU10" s="7" t="str">
        <f t="shared" ca="1" si="21"/>
        <v/>
      </c>
      <c r="BV10" s="7" t="str">
        <f t="shared" ca="1" si="21"/>
        <v/>
      </c>
      <c r="BW10" s="7" t="str">
        <f t="shared" ca="1" si="21"/>
        <v/>
      </c>
      <c r="BX10" s="7" t="str">
        <f t="shared" ca="1" si="21"/>
        <v/>
      </c>
      <c r="BY10" s="7" t="str">
        <f t="shared" ca="1" si="21"/>
        <v/>
      </c>
      <c r="BZ10" s="7" t="str">
        <f t="shared" ca="1" si="21"/>
        <v/>
      </c>
      <c r="CA10" s="7" t="str">
        <f t="shared" ca="1" si="21"/>
        <v/>
      </c>
      <c r="CB10" s="7" t="str">
        <f t="shared" ca="1" si="21"/>
        <v/>
      </c>
      <c r="CC10" s="7" t="str">
        <f t="shared" ca="1" si="21"/>
        <v/>
      </c>
      <c r="CD10" s="7" t="str">
        <f t="shared" ca="1" si="21"/>
        <v/>
      </c>
      <c r="CE10" s="7" t="str">
        <f t="shared" ca="1" si="21"/>
        <v/>
      </c>
      <c r="CF10" s="7" t="str">
        <f t="shared" ca="1" si="21"/>
        <v/>
      </c>
      <c r="CG10" s="7" t="str">
        <f t="shared" ca="1" si="21"/>
        <v/>
      </c>
      <c r="CH10" s="7" t="str">
        <f t="shared" ca="1" si="21"/>
        <v/>
      </c>
      <c r="CI10" s="7" t="str">
        <f t="shared" ca="1" si="21"/>
        <v/>
      </c>
      <c r="CJ10" s="7" t="str">
        <f t="shared" ca="1" si="21"/>
        <v/>
      </c>
      <c r="CK10" s="7" t="str">
        <f t="shared" ca="1" si="21"/>
        <v/>
      </c>
      <c r="CL10" s="7" t="str">
        <f t="shared" ca="1" si="21"/>
        <v/>
      </c>
      <c r="CM10" s="7" t="str">
        <f t="shared" ca="1" si="21"/>
        <v/>
      </c>
      <c r="CN10" s="7" t="str">
        <f t="shared" ca="1" si="21"/>
        <v/>
      </c>
      <c r="CO10" s="7" t="str">
        <f t="shared" ca="1" si="21"/>
        <v/>
      </c>
      <c r="CP10" s="7" t="str">
        <f t="shared" ca="1" si="21"/>
        <v/>
      </c>
      <c r="CQ10" s="7" t="str">
        <f t="shared" ca="1" si="21"/>
        <v/>
      </c>
      <c r="CR10" s="7" t="str">
        <f t="shared" ca="1" si="21"/>
        <v/>
      </c>
      <c r="CS10" s="7" t="str">
        <f t="shared" ca="1" si="21"/>
        <v/>
      </c>
      <c r="CT10" s="7" t="str">
        <f t="shared" ca="1" si="21"/>
        <v/>
      </c>
      <c r="CU10" s="7" t="str">
        <f t="shared" ca="1" si="21"/>
        <v/>
      </c>
      <c r="CV10" s="7" t="str">
        <f t="shared" ca="1" si="21"/>
        <v/>
      </c>
      <c r="CW10" s="7" t="str">
        <f t="shared" ca="1" si="21"/>
        <v/>
      </c>
      <c r="CX10" s="7" t="str">
        <f t="shared" ca="1" si="21"/>
        <v/>
      </c>
      <c r="CY10" s="7" t="e">
        <f t="shared" ca="1" si="21"/>
        <v>#N/A</v>
      </c>
      <c r="IB10" s="4">
        <f t="shared" si="14"/>
        <v>10</v>
      </c>
      <c r="IC10" s="4" t="str">
        <f t="shared" si="7"/>
        <v>J</v>
      </c>
      <c r="ID10" s="4" t="str">
        <f t="shared" ca="1" si="3"/>
        <v xml:space="preserve">Region Adj (Units) </v>
      </c>
      <c r="IE10" s="4">
        <f t="shared" ca="1" si="8"/>
        <v>5</v>
      </c>
      <c r="IF10" s="4" t="str">
        <f t="shared" ca="1" si="9"/>
        <v xml:space="preserve">Region Adj (Units) </v>
      </c>
      <c r="IG10" s="4">
        <f t="shared" ca="1" si="10"/>
        <v>0</v>
      </c>
      <c r="IH10" s="4" t="str">
        <f t="shared" ca="1" si="11"/>
        <v/>
      </c>
      <c r="II10" s="4" t="str">
        <f t="shared" ca="1" si="4"/>
        <v/>
      </c>
      <c r="IJ10" s="4" t="str">
        <f t="shared" ca="1" si="5"/>
        <v xml:space="preserve">Latest Estimate (units) </v>
      </c>
    </row>
    <row r="11" spans="1:256" ht="12.75" customHeight="1" outlineLevel="1">
      <c r="IB11" s="4">
        <f t="shared" si="14"/>
        <v>11</v>
      </c>
      <c r="IC11" s="4" t="str">
        <f t="shared" si="7"/>
        <v>K</v>
      </c>
      <c r="ID11" s="4" t="str">
        <f t="shared" ca="1" si="3"/>
        <v xml:space="preserve">Latest Estimate (units) </v>
      </c>
      <c r="IE11" s="4">
        <f t="shared" ca="1" si="8"/>
        <v>8</v>
      </c>
      <c r="IF11" s="4" t="str">
        <f t="shared" ca="1" si="9"/>
        <v xml:space="preserve">Latest Estimate (units) </v>
      </c>
      <c r="IG11" s="4">
        <f t="shared" ca="1" si="10"/>
        <v>0</v>
      </c>
      <c r="IH11" s="4" t="str">
        <f t="shared" ca="1" si="11"/>
        <v/>
      </c>
      <c r="II11" s="4" t="str">
        <f t="shared" ca="1" si="4"/>
        <v/>
      </c>
      <c r="IJ11" s="4" t="str">
        <f t="shared" ca="1" si="5"/>
        <v xml:space="preserve">Deliveries (Units) </v>
      </c>
    </row>
    <row r="12" spans="1:256" ht="12.75" customHeight="1" outlineLevel="1">
      <c r="M12" s="8"/>
      <c r="IB12" s="4">
        <f t="shared" si="14"/>
        <v>12</v>
      </c>
      <c r="IC12" s="4" t="str">
        <f t="shared" si="7"/>
        <v>L</v>
      </c>
      <c r="ID12" s="4" t="str">
        <f t="shared" ca="1" si="3"/>
        <v xml:space="preserve"> </v>
      </c>
      <c r="IE12" s="4">
        <f t="shared" ca="1" si="8"/>
        <v>60</v>
      </c>
      <c r="IF12" s="4" t="str">
        <f t="shared" ca="1" si="9"/>
        <v xml:space="preserve"> </v>
      </c>
      <c r="IG12" s="4">
        <f t="shared" ca="1" si="10"/>
        <v>0</v>
      </c>
      <c r="IH12" s="4" t="str">
        <f t="shared" ca="1" si="11"/>
        <v/>
      </c>
      <c r="II12" s="4" t="str">
        <f t="shared" ca="1" si="4"/>
        <v/>
      </c>
      <c r="IJ12" s="4" t="str">
        <f t="shared" ca="1" si="5"/>
        <v/>
      </c>
    </row>
    <row r="13" spans="1:256" ht="12.75" customHeight="1" outlineLevel="1">
      <c r="B13"/>
      <c r="C13"/>
      <c r="M13" s="8"/>
      <c r="IB13" s="4">
        <f t="shared" si="14"/>
        <v>13</v>
      </c>
      <c r="IC13" s="4" t="str">
        <f t="shared" si="7"/>
        <v>M</v>
      </c>
      <c r="ID13" s="4" t="str">
        <f t="shared" ca="1" si="3"/>
        <v xml:space="preserve"> </v>
      </c>
      <c r="IE13" s="4">
        <f t="shared" ca="1" si="8"/>
        <v>60</v>
      </c>
      <c r="IF13" s="4" t="str">
        <f t="shared" ca="1" si="9"/>
        <v xml:space="preserve"> </v>
      </c>
      <c r="IG13" s="4">
        <f t="shared" ca="1" si="10"/>
        <v>0</v>
      </c>
      <c r="IH13" s="4" t="str">
        <f t="shared" ca="1" si="11"/>
        <v/>
      </c>
      <c r="II13" s="4" t="str">
        <f t="shared" ca="1" si="4"/>
        <v/>
      </c>
      <c r="IJ13" s="4" t="str">
        <f t="shared" ca="1" si="5"/>
        <v/>
      </c>
      <c r="IV13" s="6" t="s">
        <v>4</v>
      </c>
    </row>
    <row r="14" spans="1:256" ht="12.75" customHeight="1" outlineLevel="1">
      <c r="B14"/>
      <c r="C14"/>
      <c r="M14" s="8"/>
      <c r="IB14" s="4">
        <f t="shared" si="14"/>
        <v>14</v>
      </c>
      <c r="IC14" s="4" t="str">
        <f t="shared" si="7"/>
        <v>N</v>
      </c>
      <c r="ID14" s="4" t="str">
        <f t="shared" ca="1" si="3"/>
        <v xml:space="preserve"> </v>
      </c>
      <c r="IE14" s="4">
        <f t="shared" ca="1" si="8"/>
        <v>60</v>
      </c>
      <c r="IF14" s="4" t="str">
        <f t="shared" ca="1" si="9"/>
        <v xml:space="preserve"> </v>
      </c>
      <c r="IG14" s="4">
        <f t="shared" ca="1" si="10"/>
        <v>0</v>
      </c>
      <c r="IH14" s="4" t="str">
        <f t="shared" ca="1" si="11"/>
        <v/>
      </c>
      <c r="II14" s="4" t="str">
        <f t="shared" ca="1" si="4"/>
        <v/>
      </c>
      <c r="IJ14" s="4" t="str">
        <f t="shared" ca="1" si="5"/>
        <v/>
      </c>
    </row>
    <row r="15" spans="1:256" ht="12.75" customHeight="1" outlineLevel="1">
      <c r="B15" s="12" t="s">
        <v>146</v>
      </c>
      <c r="C15" s="4" t="s">
        <v>64</v>
      </c>
      <c r="M15" s="8"/>
      <c r="IB15" s="4">
        <f t="shared" si="14"/>
        <v>15</v>
      </c>
      <c r="IC15" s="4" t="str">
        <f t="shared" si="7"/>
        <v>O</v>
      </c>
      <c r="ID15" s="4" t="str">
        <f t="shared" ca="1" si="3"/>
        <v xml:space="preserve"> </v>
      </c>
      <c r="IE15" s="4">
        <f t="shared" ca="1" si="8"/>
        <v>60</v>
      </c>
      <c r="IF15" s="4" t="str">
        <f t="shared" ca="1" si="9"/>
        <v xml:space="preserve"> </v>
      </c>
      <c r="IG15" s="4">
        <f t="shared" ca="1" si="10"/>
        <v>0</v>
      </c>
      <c r="IH15" s="4" t="str">
        <f t="shared" ca="1" si="11"/>
        <v/>
      </c>
      <c r="II15" s="4" t="str">
        <f t="shared" ca="1" si="4"/>
        <v/>
      </c>
      <c r="IJ15" s="4" t="str">
        <f t="shared" ca="1" si="5"/>
        <v/>
      </c>
    </row>
    <row r="16" spans="1:256" ht="12.75" customHeight="1" outlineLevel="1">
      <c r="B16" s="12" t="s">
        <v>148</v>
      </c>
      <c r="C16" s="4" t="s">
        <v>64</v>
      </c>
      <c r="E16" s="8"/>
      <c r="F16" s="8"/>
      <c r="G16" s="8"/>
      <c r="M16" s="8"/>
      <c r="IB16" s="4">
        <f t="shared" si="14"/>
        <v>16</v>
      </c>
      <c r="IC16" s="4" t="str">
        <f t="shared" si="7"/>
        <v>P</v>
      </c>
      <c r="ID16" s="4" t="str">
        <f t="shared" ca="1" si="3"/>
        <v xml:space="preserve"> </v>
      </c>
      <c r="IE16" s="4">
        <f t="shared" ca="1" si="8"/>
        <v>60</v>
      </c>
      <c r="IF16" s="4" t="str">
        <f t="shared" ca="1" si="9"/>
        <v xml:space="preserve"> </v>
      </c>
      <c r="IG16" s="4">
        <f t="shared" ca="1" si="10"/>
        <v>0</v>
      </c>
      <c r="IH16" s="4" t="str">
        <f t="shared" ca="1" si="11"/>
        <v/>
      </c>
      <c r="II16" s="4" t="str">
        <f t="shared" ca="1" si="4"/>
        <v/>
      </c>
      <c r="IJ16" s="4" t="str">
        <f t="shared" ca="1" si="5"/>
        <v/>
      </c>
    </row>
    <row r="17" spans="2:256" ht="12.75" customHeight="1">
      <c r="B17" s="12" t="s">
        <v>157</v>
      </c>
      <c r="C17" s="4" t="s">
        <v>64</v>
      </c>
      <c r="E17" s="8"/>
      <c r="F17" s="8"/>
      <c r="G17" s="8"/>
      <c r="M17" s="8"/>
      <c r="BC17" s="6" t="str">
        <f t="shared" ref="BC17:CW17" ca="1" si="22">$IS$20&amp;$IS$19+1&amp;":"&amp;$IS$20&amp;50000</f>
        <v>D24:D50000</v>
      </c>
      <c r="BD17" s="6" t="str">
        <f t="shared" ca="1" si="22"/>
        <v>D24:D50000</v>
      </c>
      <c r="BE17" s="6" t="str">
        <f t="shared" ca="1" si="22"/>
        <v>D24:D50000</v>
      </c>
      <c r="BF17" s="6" t="str">
        <f t="shared" ca="1" si="22"/>
        <v>D24:D50000</v>
      </c>
      <c r="BG17" s="6" t="str">
        <f t="shared" ca="1" si="22"/>
        <v>D24:D50000</v>
      </c>
      <c r="BH17" s="6" t="str">
        <f t="shared" ca="1" si="22"/>
        <v>D24:D50000</v>
      </c>
      <c r="BI17" s="6" t="str">
        <f t="shared" ca="1" si="22"/>
        <v>D24:D50000</v>
      </c>
      <c r="BJ17" s="6" t="str">
        <f t="shared" ca="1" si="22"/>
        <v>D24:D50000</v>
      </c>
      <c r="BK17" s="6" t="str">
        <f t="shared" ca="1" si="22"/>
        <v>D24:D50000</v>
      </c>
      <c r="BL17" s="6" t="str">
        <f t="shared" ca="1" si="22"/>
        <v>D24:D50000</v>
      </c>
      <c r="BM17" s="6" t="str">
        <f t="shared" ca="1" si="22"/>
        <v>D24:D50000</v>
      </c>
      <c r="BN17" s="6" t="str">
        <f t="shared" ca="1" si="22"/>
        <v>D24:D50000</v>
      </c>
      <c r="BO17" s="6" t="str">
        <f t="shared" ca="1" si="22"/>
        <v>D24:D50000</v>
      </c>
      <c r="BP17" s="6" t="str">
        <f t="shared" ca="1" si="22"/>
        <v>D24:D50000</v>
      </c>
      <c r="BQ17" s="6" t="str">
        <f t="shared" ca="1" si="22"/>
        <v>D24:D50000</v>
      </c>
      <c r="BR17" s="6" t="str">
        <f t="shared" ca="1" si="22"/>
        <v>D24:D50000</v>
      </c>
      <c r="BS17" s="6" t="str">
        <f t="shared" ca="1" si="22"/>
        <v>D24:D50000</v>
      </c>
      <c r="BT17" s="6" t="str">
        <f t="shared" ca="1" si="22"/>
        <v>D24:D50000</v>
      </c>
      <c r="BU17" s="6" t="str">
        <f t="shared" ca="1" si="22"/>
        <v>D24:D50000</v>
      </c>
      <c r="BV17" s="6" t="str">
        <f t="shared" ca="1" si="22"/>
        <v>D24:D50000</v>
      </c>
      <c r="BW17" s="6" t="str">
        <f t="shared" ca="1" si="22"/>
        <v>D24:D50000</v>
      </c>
      <c r="BX17" s="6" t="str">
        <f t="shared" ca="1" si="22"/>
        <v>D24:D50000</v>
      </c>
      <c r="BY17" s="6" t="str">
        <f t="shared" ca="1" si="22"/>
        <v>D24:D50000</v>
      </c>
      <c r="BZ17" s="6" t="str">
        <f t="shared" ca="1" si="22"/>
        <v>D24:D50000</v>
      </c>
      <c r="CA17" s="6" t="str">
        <f t="shared" ca="1" si="22"/>
        <v>D24:D50000</v>
      </c>
      <c r="CB17" s="6" t="str">
        <f t="shared" ca="1" si="22"/>
        <v>D24:D50000</v>
      </c>
      <c r="CC17" s="6" t="str">
        <f t="shared" ca="1" si="22"/>
        <v>D24:D50000</v>
      </c>
      <c r="CD17" s="6" t="str">
        <f t="shared" ca="1" si="22"/>
        <v>D24:D50000</v>
      </c>
      <c r="CE17" s="6" t="str">
        <f t="shared" ca="1" si="22"/>
        <v>D24:D50000</v>
      </c>
      <c r="CF17" s="6" t="str">
        <f t="shared" ca="1" si="22"/>
        <v>D24:D50000</v>
      </c>
      <c r="CG17" s="6" t="str">
        <f t="shared" ca="1" si="22"/>
        <v>D24:D50000</v>
      </c>
      <c r="CH17" s="6" t="str">
        <f t="shared" ca="1" si="22"/>
        <v>D24:D50000</v>
      </c>
      <c r="CI17" s="6" t="str">
        <f t="shared" ca="1" si="22"/>
        <v>D24:D50000</v>
      </c>
      <c r="CJ17" s="6" t="str">
        <f t="shared" ca="1" si="22"/>
        <v>D24:D50000</v>
      </c>
      <c r="CK17" s="6" t="str">
        <f t="shared" ca="1" si="22"/>
        <v>D24:D50000</v>
      </c>
      <c r="CL17" s="6" t="str">
        <f t="shared" ca="1" si="22"/>
        <v>D24:D50000</v>
      </c>
      <c r="CM17" s="6" t="str">
        <f t="shared" ca="1" si="22"/>
        <v>D24:D50000</v>
      </c>
      <c r="CN17" s="6" t="str">
        <f t="shared" ca="1" si="22"/>
        <v>D24:D50000</v>
      </c>
      <c r="CO17" s="6" t="str">
        <f t="shared" ca="1" si="22"/>
        <v>D24:D50000</v>
      </c>
      <c r="CP17" s="6" t="str">
        <f t="shared" ca="1" si="22"/>
        <v>D24:D50000</v>
      </c>
      <c r="CQ17" s="6" t="str">
        <f t="shared" ca="1" si="22"/>
        <v>D24:D50000</v>
      </c>
      <c r="CR17" s="6" t="str">
        <f t="shared" ca="1" si="22"/>
        <v>D24:D50000</v>
      </c>
      <c r="CS17" s="6" t="str">
        <f t="shared" ca="1" si="22"/>
        <v>D24:D50000</v>
      </c>
      <c r="CT17" s="6" t="str">
        <f t="shared" ca="1" si="22"/>
        <v>D24:D50000</v>
      </c>
      <c r="CU17" s="6" t="str">
        <f t="shared" ca="1" si="22"/>
        <v>D24:D50000</v>
      </c>
      <c r="CV17" s="6" t="str">
        <f t="shared" ca="1" si="22"/>
        <v>D24:D50000</v>
      </c>
      <c r="CW17" s="6" t="str">
        <f t="shared" ca="1" si="22"/>
        <v>D24:D50000</v>
      </c>
      <c r="IB17" s="4">
        <f t="shared" si="14"/>
        <v>17</v>
      </c>
      <c r="IC17" s="4" t="str">
        <f t="shared" si="7"/>
        <v>Q</v>
      </c>
      <c r="ID17" s="4" t="str">
        <f t="shared" ca="1" si="3"/>
        <v xml:space="preserve"> </v>
      </c>
      <c r="IE17" s="4">
        <f t="shared" ca="1" si="8"/>
        <v>60</v>
      </c>
      <c r="IF17" s="4" t="str">
        <f t="shared" ca="1" si="9"/>
        <v xml:space="preserve"> </v>
      </c>
      <c r="IG17" s="4">
        <f t="shared" ca="1" si="10"/>
        <v>0</v>
      </c>
      <c r="IH17" s="4" t="str">
        <f t="shared" ca="1" si="11"/>
        <v/>
      </c>
      <c r="II17" s="4" t="str">
        <f t="shared" ca="1" si="4"/>
        <v/>
      </c>
      <c r="IJ17" s="4" t="str">
        <f t="shared" ca="1" si="5"/>
        <v/>
      </c>
      <c r="IV17" s="9"/>
    </row>
    <row r="18" spans="2:256">
      <c r="B18" s="12" t="s">
        <v>159</v>
      </c>
      <c r="C18" s="4" t="s">
        <v>64</v>
      </c>
      <c r="D18" s="8"/>
      <c r="E18" s="8"/>
      <c r="F18" s="8"/>
      <c r="G18" s="8"/>
      <c r="M18" s="8"/>
      <c r="BC18" s="6" t="str">
        <f t="shared" ref="BC18:CW18" ca="1" si="23">BC9&amp;$IS$19+1&amp;":"&amp;BC9&amp;50000</f>
        <v>E24:E50000</v>
      </c>
      <c r="BD18" s="6" t="str">
        <f t="shared" ca="1" si="23"/>
        <v>F24:F50000</v>
      </c>
      <c r="BE18" s="6" t="str">
        <f t="shared" ca="1" si="23"/>
        <v>G24:G50000</v>
      </c>
      <c r="BF18" s="6" t="str">
        <f t="shared" ca="1" si="23"/>
        <v>H24:H50000</v>
      </c>
      <c r="BG18" s="6" t="str">
        <f t="shared" ca="1" si="23"/>
        <v>I24:I50000</v>
      </c>
      <c r="BH18" s="6" t="str">
        <f t="shared" ca="1" si="23"/>
        <v>J24:J50000</v>
      </c>
      <c r="BI18" s="6" t="str">
        <f t="shared" ca="1" si="23"/>
        <v>K24:K50000</v>
      </c>
      <c r="BJ18" s="6" t="str">
        <f t="shared" ca="1" si="23"/>
        <v>L24:L50000</v>
      </c>
      <c r="BK18" s="6" t="str">
        <f t="shared" ca="1" si="23"/>
        <v>M24:M50000</v>
      </c>
      <c r="BL18" s="6" t="str">
        <f t="shared" ca="1" si="23"/>
        <v>N24:N50000</v>
      </c>
      <c r="BM18" s="6" t="str">
        <f t="shared" ca="1" si="23"/>
        <v>O24:O50000</v>
      </c>
      <c r="BN18" s="6" t="str">
        <f t="shared" ca="1" si="23"/>
        <v>P24:P50000</v>
      </c>
      <c r="BO18" s="6" t="str">
        <f t="shared" ca="1" si="23"/>
        <v>Q24:Q50000</v>
      </c>
      <c r="BP18" s="6" t="str">
        <f t="shared" ca="1" si="23"/>
        <v>R24:R50000</v>
      </c>
      <c r="BQ18" s="6" t="str">
        <f t="shared" ca="1" si="23"/>
        <v>S24:S50000</v>
      </c>
      <c r="BR18" s="6" t="str">
        <f t="shared" ca="1" si="23"/>
        <v>T24:T50000</v>
      </c>
      <c r="BS18" s="6" t="str">
        <f t="shared" ca="1" si="23"/>
        <v>U24:U50000</v>
      </c>
      <c r="BT18" s="6" t="str">
        <f t="shared" ca="1" si="23"/>
        <v>V24:V50000</v>
      </c>
      <c r="BU18" s="6" t="str">
        <f t="shared" ca="1" si="23"/>
        <v>W24:W50000</v>
      </c>
      <c r="BV18" s="6" t="str">
        <f t="shared" ca="1" si="23"/>
        <v>X24:X50000</v>
      </c>
      <c r="BW18" s="6" t="str">
        <f t="shared" ca="1" si="23"/>
        <v>Y24:Y50000</v>
      </c>
      <c r="BX18" s="6" t="str">
        <f t="shared" ca="1" si="23"/>
        <v>Z24:Z50000</v>
      </c>
      <c r="BY18" s="6" t="str">
        <f t="shared" ca="1" si="23"/>
        <v>AA24:AA50000</v>
      </c>
      <c r="BZ18" s="6" t="str">
        <f t="shared" ca="1" si="23"/>
        <v>AB24:AB50000</v>
      </c>
      <c r="CA18" s="6" t="str">
        <f t="shared" ca="1" si="23"/>
        <v>AC24:AC50000</v>
      </c>
      <c r="CB18" s="6" t="str">
        <f t="shared" ca="1" si="23"/>
        <v>AD24:AD50000</v>
      </c>
      <c r="CC18" s="6" t="str">
        <f t="shared" ca="1" si="23"/>
        <v>AE24:AE50000</v>
      </c>
      <c r="CD18" s="6" t="str">
        <f t="shared" ca="1" si="23"/>
        <v>AF24:AF50000</v>
      </c>
      <c r="CE18" s="6" t="str">
        <f t="shared" ca="1" si="23"/>
        <v>AG24:AG50000</v>
      </c>
      <c r="CF18" s="6" t="str">
        <f t="shared" ca="1" si="23"/>
        <v>AH24:AH50000</v>
      </c>
      <c r="CG18" s="6" t="str">
        <f t="shared" ca="1" si="23"/>
        <v>AI24:AI50000</v>
      </c>
      <c r="CH18" s="6" t="str">
        <f t="shared" ca="1" si="23"/>
        <v>AJ24:AJ50000</v>
      </c>
      <c r="CI18" s="6" t="str">
        <f t="shared" ca="1" si="23"/>
        <v>AK24:AK50000</v>
      </c>
      <c r="CJ18" s="6" t="str">
        <f t="shared" ca="1" si="23"/>
        <v>AL24:AL50000</v>
      </c>
      <c r="CK18" s="6" t="str">
        <f t="shared" ca="1" si="23"/>
        <v>AM24:AM50000</v>
      </c>
      <c r="CL18" s="6" t="str">
        <f t="shared" ca="1" si="23"/>
        <v>AN24:AN50000</v>
      </c>
      <c r="CM18" s="6" t="str">
        <f t="shared" ca="1" si="23"/>
        <v>AO24:AO50000</v>
      </c>
      <c r="CN18" s="6" t="str">
        <f t="shared" ca="1" si="23"/>
        <v>AP24:AP50000</v>
      </c>
      <c r="CO18" s="6" t="str">
        <f t="shared" ca="1" si="23"/>
        <v>AQ24:AQ50000</v>
      </c>
      <c r="CP18" s="6" t="str">
        <f t="shared" ca="1" si="23"/>
        <v>AR24:AR50000</v>
      </c>
      <c r="CQ18" s="6" t="str">
        <f t="shared" ca="1" si="23"/>
        <v>AS24:AS50000</v>
      </c>
      <c r="CR18" s="6" t="str">
        <f t="shared" ca="1" si="23"/>
        <v>AT24:AT50000</v>
      </c>
      <c r="CS18" s="6" t="str">
        <f t="shared" ca="1" si="23"/>
        <v>AU24:AU50000</v>
      </c>
      <c r="CT18" s="6" t="str">
        <f t="shared" ca="1" si="23"/>
        <v>AV24:AV50000</v>
      </c>
      <c r="CU18" s="6" t="str">
        <f t="shared" ca="1" si="23"/>
        <v>AW24:AW50000</v>
      </c>
      <c r="CV18" s="6" t="str">
        <f t="shared" ca="1" si="23"/>
        <v>AX24:AX50000</v>
      </c>
      <c r="CW18" s="6" t="str">
        <f t="shared" ca="1" si="23"/>
        <v>AY24:AY50000</v>
      </c>
      <c r="IB18" s="4">
        <f t="shared" si="14"/>
        <v>18</v>
      </c>
      <c r="IC18" s="4" t="str">
        <f t="shared" si="7"/>
        <v>R</v>
      </c>
      <c r="ID18" s="4" t="str">
        <f t="shared" ca="1" si="3"/>
        <v xml:space="preserve"> </v>
      </c>
      <c r="IE18" s="4">
        <f t="shared" ca="1" si="8"/>
        <v>60</v>
      </c>
      <c r="IF18" s="4" t="str">
        <f t="shared" ca="1" si="9"/>
        <v xml:space="preserve"> </v>
      </c>
      <c r="IG18" s="4">
        <f t="shared" ca="1" si="10"/>
        <v>0</v>
      </c>
      <c r="IH18" s="4" t="str">
        <f t="shared" ca="1" si="11"/>
        <v/>
      </c>
      <c r="II18" s="4" t="str">
        <f t="shared" ca="1" si="4"/>
        <v/>
      </c>
      <c r="IJ18" s="4" t="str">
        <f t="shared" ca="1" si="5"/>
        <v/>
      </c>
      <c r="IU18" s="6" t="s">
        <v>53</v>
      </c>
    </row>
    <row r="19" spans="2:256">
      <c r="B19" s="12" t="s">
        <v>161</v>
      </c>
      <c r="C19" s="4" t="s">
        <v>64</v>
      </c>
      <c r="D19" s="8" t="str">
        <f ca="1">REPORT_STATUS</f>
        <v xml:space="preserve">REPORT LOADING . . . </v>
      </c>
      <c r="E19" s="8"/>
      <c r="F19" s="16" t="str">
        <f ca="1">IF(LEN(REPORT_STATUS)&lt;1,"Currency: "&amp;SW_META2_CURRENCY,"")</f>
        <v/>
      </c>
      <c r="G19" s="17"/>
      <c r="H19" s="8"/>
      <c r="I19" s="8"/>
      <c r="J19" s="8"/>
      <c r="K19" s="8"/>
      <c r="L19" s="10"/>
      <c r="M19" s="8"/>
      <c r="BC19" s="7">
        <f ca="1">BC10</f>
        <v>40649</v>
      </c>
      <c r="BD19" s="7">
        <f t="shared" ref="BD19:CW19" ca="1" si="24">BD10</f>
        <v>40679</v>
      </c>
      <c r="BE19" s="7">
        <f t="shared" ca="1" si="24"/>
        <v>40710</v>
      </c>
      <c r="BF19" s="7">
        <f t="shared" ca="1" si="24"/>
        <v>40740</v>
      </c>
      <c r="BG19" s="7">
        <f t="shared" ca="1" si="24"/>
        <v>40771</v>
      </c>
      <c r="BH19" s="7">
        <f t="shared" ca="1" si="24"/>
        <v>40802</v>
      </c>
      <c r="BI19" s="7">
        <f t="shared" ca="1" si="24"/>
        <v>40832</v>
      </c>
      <c r="BJ19" s="7">
        <f t="shared" ca="1" si="24"/>
        <v>40863</v>
      </c>
      <c r="BK19" s="7">
        <f t="shared" ca="1" si="24"/>
        <v>40893</v>
      </c>
      <c r="BL19" s="7">
        <f t="shared" ca="1" si="24"/>
        <v>40924</v>
      </c>
      <c r="BM19" s="7">
        <f t="shared" ca="1" si="24"/>
        <v>40955</v>
      </c>
      <c r="BN19" s="7">
        <f t="shared" ca="1" si="24"/>
        <v>40984</v>
      </c>
      <c r="BO19" s="7">
        <f t="shared" ca="1" si="24"/>
        <v>41015</v>
      </c>
      <c r="BP19" s="7">
        <f t="shared" ca="1" si="24"/>
        <v>41045</v>
      </c>
      <c r="BQ19" s="7" t="str">
        <f t="shared" ca="1" si="24"/>
        <v/>
      </c>
      <c r="BR19" s="7" t="str">
        <f t="shared" ca="1" si="24"/>
        <v/>
      </c>
      <c r="BS19" s="7" t="str">
        <f t="shared" ca="1" si="24"/>
        <v/>
      </c>
      <c r="BT19" s="7" t="str">
        <f t="shared" ca="1" si="24"/>
        <v/>
      </c>
      <c r="BU19" s="7" t="str">
        <f t="shared" ca="1" si="24"/>
        <v/>
      </c>
      <c r="BV19" s="7" t="str">
        <f t="shared" ca="1" si="24"/>
        <v/>
      </c>
      <c r="BW19" s="7" t="str">
        <f t="shared" ca="1" si="24"/>
        <v/>
      </c>
      <c r="BX19" s="7" t="str">
        <f t="shared" ca="1" si="24"/>
        <v/>
      </c>
      <c r="BY19" s="7" t="str">
        <f t="shared" ca="1" si="24"/>
        <v/>
      </c>
      <c r="BZ19" s="7" t="str">
        <f t="shared" ca="1" si="24"/>
        <v/>
      </c>
      <c r="CA19" s="7" t="str">
        <f t="shared" ca="1" si="24"/>
        <v/>
      </c>
      <c r="CB19" s="7" t="str">
        <f t="shared" ca="1" si="24"/>
        <v/>
      </c>
      <c r="CC19" s="7" t="str">
        <f t="shared" ca="1" si="24"/>
        <v/>
      </c>
      <c r="CD19" s="7" t="str">
        <f t="shared" ca="1" si="24"/>
        <v/>
      </c>
      <c r="CE19" s="7" t="str">
        <f t="shared" ca="1" si="24"/>
        <v/>
      </c>
      <c r="CF19" s="7" t="str">
        <f t="shared" ca="1" si="24"/>
        <v/>
      </c>
      <c r="CG19" s="7" t="str">
        <f t="shared" ca="1" si="24"/>
        <v/>
      </c>
      <c r="CH19" s="7" t="str">
        <f t="shared" ca="1" si="24"/>
        <v/>
      </c>
      <c r="CI19" s="7" t="str">
        <f t="shared" ca="1" si="24"/>
        <v/>
      </c>
      <c r="CJ19" s="7" t="str">
        <f t="shared" ca="1" si="24"/>
        <v/>
      </c>
      <c r="CK19" s="7" t="str">
        <f t="shared" ca="1" si="24"/>
        <v/>
      </c>
      <c r="CL19" s="7" t="str">
        <f t="shared" ca="1" si="24"/>
        <v/>
      </c>
      <c r="CM19" s="7" t="str">
        <f t="shared" ca="1" si="24"/>
        <v/>
      </c>
      <c r="CN19" s="7" t="str">
        <f t="shared" ca="1" si="24"/>
        <v/>
      </c>
      <c r="CO19" s="7" t="str">
        <f t="shared" ca="1" si="24"/>
        <v/>
      </c>
      <c r="CP19" s="7" t="str">
        <f t="shared" ca="1" si="24"/>
        <v/>
      </c>
      <c r="CQ19" s="7" t="str">
        <f t="shared" ca="1" si="24"/>
        <v/>
      </c>
      <c r="CR19" s="7" t="str">
        <f t="shared" ca="1" si="24"/>
        <v/>
      </c>
      <c r="CS19" s="7" t="str">
        <f t="shared" ca="1" si="24"/>
        <v/>
      </c>
      <c r="CT19" s="7" t="str">
        <f t="shared" ca="1" si="24"/>
        <v/>
      </c>
      <c r="CU19" s="7" t="str">
        <f t="shared" ca="1" si="24"/>
        <v/>
      </c>
      <c r="CV19" s="7" t="str">
        <f t="shared" ca="1" si="24"/>
        <v/>
      </c>
      <c r="CW19" s="7" t="str">
        <f t="shared" ca="1" si="24"/>
        <v/>
      </c>
      <c r="IB19" s="4">
        <f t="shared" si="14"/>
        <v>19</v>
      </c>
      <c r="IC19" s="4" t="str">
        <f t="shared" si="7"/>
        <v>S</v>
      </c>
      <c r="ID19" s="4" t="str">
        <f t="shared" ca="1" si="3"/>
        <v xml:space="preserve"> </v>
      </c>
      <c r="IE19" s="4">
        <f t="shared" ca="1" si="8"/>
        <v>60</v>
      </c>
      <c r="IF19" s="4" t="str">
        <f t="shared" ca="1" si="9"/>
        <v xml:space="preserve"> </v>
      </c>
      <c r="IG19" s="4">
        <f t="shared" ca="1" si="10"/>
        <v>0</v>
      </c>
      <c r="IH19" s="4" t="str">
        <f t="shared" ca="1" si="11"/>
        <v/>
      </c>
      <c r="II19" s="4" t="str">
        <f t="shared" ca="1" si="4"/>
        <v/>
      </c>
      <c r="IJ19" s="4" t="str">
        <f t="shared" ca="1" si="5"/>
        <v/>
      </c>
      <c r="IR19" s="6" t="s">
        <v>5</v>
      </c>
      <c r="IS19" s="6">
        <f ca="1">SUM(A1:AU1)</f>
        <v>23</v>
      </c>
      <c r="IT19" s="6">
        <f ca="1">IS19</f>
        <v>23</v>
      </c>
      <c r="IU19" s="6" t="str">
        <f t="shared" ref="IU19:IU48" ca="1" si="25">INDIRECT($IS$20&amp;$IS$19+(ROW()-18))</f>
        <v xml:space="preserve">SWF Opportunities (Euro) </v>
      </c>
    </row>
    <row r="20" spans="2:256" ht="12.75" customHeight="1">
      <c r="B20" s="12" t="s">
        <v>163</v>
      </c>
      <c r="C20" s="4" t="s">
        <v>64</v>
      </c>
      <c r="D20" s="8"/>
      <c r="E20" s="8"/>
      <c r="F20" s="18" t="s">
        <v>70</v>
      </c>
      <c r="G20" s="19">
        <f>IF(CEP="","",CEP+15)</f>
        <v>40710</v>
      </c>
      <c r="H20" s="8"/>
      <c r="I20" s="8"/>
      <c r="J20" s="8"/>
      <c r="K20" s="8"/>
      <c r="L20" s="8"/>
      <c r="M20" s="8"/>
      <c r="BA20" s="6" t="str">
        <f>BA5</f>
        <v xml:space="preserve">Orders (Units) </v>
      </c>
      <c r="BC20" s="6">
        <f ca="1">SUMIF(INDIRECT(BC$17),$BA20,INDIRECT(BC$18))</f>
        <v>0</v>
      </c>
      <c r="BD20" s="6">
        <f t="shared" ref="BD20:CW22" ca="1" si="26">SUMIF(INDIRECT(BD$17),$BA20,INDIRECT(BD$18))</f>
        <v>0</v>
      </c>
      <c r="BE20" s="6">
        <f t="shared" ca="1" si="26"/>
        <v>199973.22301800002</v>
      </c>
      <c r="BF20" s="6">
        <f t="shared" ca="1" si="26"/>
        <v>214081.22845900001</v>
      </c>
      <c r="BG20" s="6">
        <f t="shared" ca="1" si="26"/>
        <v>203848.71906199999</v>
      </c>
      <c r="BH20" s="6">
        <f t="shared" ca="1" si="26"/>
        <v>218038.57420500001</v>
      </c>
      <c r="BI20" s="6">
        <f t="shared" ca="1" si="26"/>
        <v>218048.07901300001</v>
      </c>
      <c r="BJ20" s="6">
        <f t="shared" ca="1" si="26"/>
        <v>210300.38688599999</v>
      </c>
      <c r="BK20" s="6">
        <f t="shared" ca="1" si="26"/>
        <v>215676.05486</v>
      </c>
      <c r="BL20" s="6">
        <f t="shared" ca="1" si="26"/>
        <v>213265.39536199998</v>
      </c>
      <c r="BM20" s="6">
        <f t="shared" ca="1" si="26"/>
        <v>215490.06540100003</v>
      </c>
      <c r="BN20" s="6">
        <f t="shared" ca="1" si="26"/>
        <v>216739.394225</v>
      </c>
      <c r="BO20" s="6">
        <f t="shared" ca="1" si="26"/>
        <v>214620.232709</v>
      </c>
      <c r="BP20" s="6">
        <f t="shared" ca="1" si="26"/>
        <v>220373.23918600002</v>
      </c>
      <c r="BQ20" s="6">
        <f t="shared" ca="1" si="26"/>
        <v>0</v>
      </c>
      <c r="BR20" s="6">
        <f t="shared" ca="1" si="26"/>
        <v>0</v>
      </c>
      <c r="BS20" s="6">
        <f t="shared" ca="1" si="26"/>
        <v>0</v>
      </c>
      <c r="BT20" s="6">
        <f t="shared" ca="1" si="26"/>
        <v>0</v>
      </c>
      <c r="BU20" s="6">
        <f t="shared" ca="1" si="26"/>
        <v>0</v>
      </c>
      <c r="BV20" s="6">
        <f t="shared" ca="1" si="26"/>
        <v>0</v>
      </c>
      <c r="BW20" s="6">
        <f t="shared" ca="1" si="26"/>
        <v>0</v>
      </c>
      <c r="BX20" s="6">
        <f t="shared" ca="1" si="26"/>
        <v>0</v>
      </c>
      <c r="BY20" s="6">
        <f t="shared" ca="1" si="26"/>
        <v>0</v>
      </c>
      <c r="BZ20" s="6">
        <f t="shared" ca="1" si="26"/>
        <v>0</v>
      </c>
      <c r="CA20" s="6">
        <f t="shared" ca="1" si="26"/>
        <v>0</v>
      </c>
      <c r="CB20" s="6">
        <f t="shared" ca="1" si="26"/>
        <v>0</v>
      </c>
      <c r="CC20" s="6">
        <f t="shared" ca="1" si="26"/>
        <v>0</v>
      </c>
      <c r="CD20" s="6">
        <f t="shared" ca="1" si="26"/>
        <v>0</v>
      </c>
      <c r="CE20" s="6">
        <f t="shared" ca="1" si="26"/>
        <v>0</v>
      </c>
      <c r="CF20" s="6">
        <f t="shared" ca="1" si="26"/>
        <v>0</v>
      </c>
      <c r="CG20" s="6">
        <f t="shared" ca="1" si="26"/>
        <v>0</v>
      </c>
      <c r="CH20" s="6">
        <f t="shared" ca="1" si="26"/>
        <v>0</v>
      </c>
      <c r="CI20" s="6">
        <f t="shared" ca="1" si="26"/>
        <v>0</v>
      </c>
      <c r="CJ20" s="6">
        <f t="shared" ca="1" si="26"/>
        <v>0</v>
      </c>
      <c r="CK20" s="6">
        <f t="shared" ca="1" si="26"/>
        <v>0</v>
      </c>
      <c r="CL20" s="6">
        <f t="shared" ca="1" si="26"/>
        <v>0</v>
      </c>
      <c r="CM20" s="6">
        <f t="shared" ca="1" si="26"/>
        <v>0</v>
      </c>
      <c r="CN20" s="6">
        <f t="shared" ca="1" si="26"/>
        <v>0</v>
      </c>
      <c r="CO20" s="6">
        <f t="shared" ca="1" si="26"/>
        <v>0</v>
      </c>
      <c r="CP20" s="6">
        <f t="shared" ca="1" si="26"/>
        <v>0</v>
      </c>
      <c r="CQ20" s="6">
        <f t="shared" ca="1" si="26"/>
        <v>0</v>
      </c>
      <c r="CR20" s="6">
        <f t="shared" ca="1" si="26"/>
        <v>0</v>
      </c>
      <c r="CS20" s="6">
        <f t="shared" ca="1" si="26"/>
        <v>0</v>
      </c>
      <c r="CT20" s="6">
        <f t="shared" ca="1" si="26"/>
        <v>0</v>
      </c>
      <c r="CU20" s="6">
        <f t="shared" ca="1" si="26"/>
        <v>0</v>
      </c>
      <c r="CV20" s="6">
        <f t="shared" ca="1" si="26"/>
        <v>0</v>
      </c>
      <c r="CW20" s="6">
        <f t="shared" ca="1" si="26"/>
        <v>0</v>
      </c>
      <c r="IB20" s="4">
        <f t="shared" si="14"/>
        <v>20</v>
      </c>
      <c r="IC20" s="4" t="str">
        <f t="shared" si="7"/>
        <v>T</v>
      </c>
      <c r="ID20" s="4" t="str">
        <f t="shared" ca="1" si="3"/>
        <v xml:space="preserve"> </v>
      </c>
      <c r="IE20" s="4">
        <f t="shared" ca="1" si="8"/>
        <v>60</v>
      </c>
      <c r="IF20" s="4" t="str">
        <f t="shared" ca="1" si="9"/>
        <v xml:space="preserve"> </v>
      </c>
      <c r="IG20" s="4">
        <f t="shared" ca="1" si="10"/>
        <v>0</v>
      </c>
      <c r="IH20" s="4" t="str">
        <f t="shared" ca="1" si="11"/>
        <v/>
      </c>
      <c r="II20" s="4" t="str">
        <f t="shared" ca="1" si="4"/>
        <v/>
      </c>
      <c r="IJ20" s="4" t="str">
        <f t="shared" ca="1" si="5"/>
        <v/>
      </c>
      <c r="IR20" s="6" t="s">
        <v>6</v>
      </c>
      <c r="IS20" s="6" t="str">
        <f ca="1">CHAR(SUM(IS22:IS33))</f>
        <v>D</v>
      </c>
      <c r="IT20" s="6" t="str">
        <f ca="1">CHAR(SUM(IT22:IT33))</f>
        <v>E</v>
      </c>
      <c r="IU20" s="6" t="str">
        <f t="shared" ca="1" si="25"/>
        <v xml:space="preserve">Orders (Units) </v>
      </c>
    </row>
    <row r="21" spans="2:256">
      <c r="B21" s="8"/>
      <c r="C21" s="8"/>
      <c r="D21" s="15"/>
      <c r="E21" s="15"/>
      <c r="H21" s="8"/>
      <c r="I21" s="8"/>
      <c r="J21" s="8"/>
      <c r="K21" s="8"/>
      <c r="L21" s="8"/>
      <c r="M21" s="8"/>
      <c r="BA21" s="6" t="str">
        <f>BA6</f>
        <v xml:space="preserve">Deliveries (Units) </v>
      </c>
      <c r="BC21" s="6">
        <f t="shared" ref="BC21:BR22" ca="1" si="27">SUMIF(INDIRECT(BC$17),$BA21,INDIRECT(BC$18))</f>
        <v>100769.54</v>
      </c>
      <c r="BD21" s="6">
        <f t="shared" ca="1" si="27"/>
        <v>212653.90999999997</v>
      </c>
      <c r="BE21" s="6">
        <f t="shared" ca="1" si="27"/>
        <v>0</v>
      </c>
      <c r="BF21" s="6">
        <f t="shared" ca="1" si="27"/>
        <v>0</v>
      </c>
      <c r="BG21" s="6">
        <f t="shared" ca="1" si="27"/>
        <v>0</v>
      </c>
      <c r="BH21" s="6">
        <f t="shared" ca="1" si="27"/>
        <v>0</v>
      </c>
      <c r="BI21" s="6">
        <f t="shared" ca="1" si="27"/>
        <v>0</v>
      </c>
      <c r="BJ21" s="6">
        <f t="shared" ca="1" si="27"/>
        <v>0</v>
      </c>
      <c r="BK21" s="6">
        <f t="shared" ca="1" si="27"/>
        <v>0</v>
      </c>
      <c r="BL21" s="6">
        <f t="shared" ca="1" si="27"/>
        <v>0</v>
      </c>
      <c r="BM21" s="6">
        <f t="shared" ca="1" si="27"/>
        <v>0</v>
      </c>
      <c r="BN21" s="6">
        <f t="shared" ca="1" si="27"/>
        <v>0</v>
      </c>
      <c r="BO21" s="6">
        <f t="shared" ca="1" si="27"/>
        <v>0</v>
      </c>
      <c r="BP21" s="6">
        <f t="shared" ca="1" si="27"/>
        <v>0</v>
      </c>
      <c r="BQ21" s="6">
        <f t="shared" ca="1" si="27"/>
        <v>0</v>
      </c>
      <c r="BR21" s="6">
        <f t="shared" ca="1" si="27"/>
        <v>0</v>
      </c>
      <c r="BS21" s="6">
        <f t="shared" ca="1" si="26"/>
        <v>0</v>
      </c>
      <c r="BT21" s="6">
        <f t="shared" ca="1" si="26"/>
        <v>0</v>
      </c>
      <c r="BU21" s="6">
        <f t="shared" ca="1" si="26"/>
        <v>0</v>
      </c>
      <c r="BV21" s="6">
        <f t="shared" ca="1" si="26"/>
        <v>0</v>
      </c>
      <c r="BW21" s="6">
        <f t="shared" ca="1" si="26"/>
        <v>0</v>
      </c>
      <c r="BX21" s="6">
        <f t="shared" ca="1" si="26"/>
        <v>0</v>
      </c>
      <c r="BY21" s="6">
        <f t="shared" ca="1" si="26"/>
        <v>0</v>
      </c>
      <c r="BZ21" s="6">
        <f t="shared" ca="1" si="26"/>
        <v>0</v>
      </c>
      <c r="CA21" s="6">
        <f t="shared" ca="1" si="26"/>
        <v>0</v>
      </c>
      <c r="CB21" s="6">
        <f t="shared" ca="1" si="26"/>
        <v>0</v>
      </c>
      <c r="CC21" s="6">
        <f t="shared" ca="1" si="26"/>
        <v>0</v>
      </c>
      <c r="CD21" s="6">
        <f t="shared" ca="1" si="26"/>
        <v>0</v>
      </c>
      <c r="CE21" s="6">
        <f t="shared" ca="1" si="26"/>
        <v>0</v>
      </c>
      <c r="CF21" s="6">
        <f t="shared" ca="1" si="26"/>
        <v>0</v>
      </c>
      <c r="CG21" s="6">
        <f t="shared" ca="1" si="26"/>
        <v>0</v>
      </c>
      <c r="CH21" s="6">
        <f t="shared" ca="1" si="26"/>
        <v>0</v>
      </c>
      <c r="CI21" s="6">
        <f t="shared" ca="1" si="26"/>
        <v>0</v>
      </c>
      <c r="CJ21" s="6">
        <f t="shared" ca="1" si="26"/>
        <v>0</v>
      </c>
      <c r="CK21" s="6">
        <f t="shared" ca="1" si="26"/>
        <v>0</v>
      </c>
      <c r="CL21" s="6">
        <f t="shared" ca="1" si="26"/>
        <v>0</v>
      </c>
      <c r="CM21" s="6">
        <f t="shared" ca="1" si="26"/>
        <v>0</v>
      </c>
      <c r="CN21" s="6">
        <f t="shared" ca="1" si="26"/>
        <v>0</v>
      </c>
      <c r="CO21" s="6">
        <f t="shared" ca="1" si="26"/>
        <v>0</v>
      </c>
      <c r="CP21" s="6">
        <f t="shared" ca="1" si="26"/>
        <v>0</v>
      </c>
      <c r="CQ21" s="6">
        <f t="shared" ca="1" si="26"/>
        <v>0</v>
      </c>
      <c r="CR21" s="6">
        <f t="shared" ca="1" si="26"/>
        <v>0</v>
      </c>
      <c r="CS21" s="6">
        <f t="shared" ca="1" si="26"/>
        <v>0</v>
      </c>
      <c r="CT21" s="6">
        <f t="shared" ca="1" si="26"/>
        <v>0</v>
      </c>
      <c r="CU21" s="6">
        <f t="shared" ca="1" si="26"/>
        <v>0</v>
      </c>
      <c r="CV21" s="6">
        <f t="shared" ca="1" si="26"/>
        <v>0</v>
      </c>
      <c r="CW21" s="6">
        <f t="shared" ca="1" si="26"/>
        <v>0</v>
      </c>
      <c r="IB21" s="4">
        <f t="shared" si="14"/>
        <v>21</v>
      </c>
      <c r="IC21" s="4" t="str">
        <f t="shared" si="7"/>
        <v>U</v>
      </c>
      <c r="ID21" s="4" t="str">
        <f t="shared" ca="1" si="3"/>
        <v xml:space="preserve"> </v>
      </c>
      <c r="IE21" s="4">
        <f t="shared" ca="1" si="8"/>
        <v>60</v>
      </c>
      <c r="IF21" s="4" t="str">
        <f t="shared" ca="1" si="9"/>
        <v xml:space="preserve"> </v>
      </c>
      <c r="IG21" s="4">
        <f t="shared" ca="1" si="10"/>
        <v>0</v>
      </c>
      <c r="IH21" s="4" t="str">
        <f t="shared" ca="1" si="11"/>
        <v/>
      </c>
      <c r="II21" s="4" t="str">
        <f t="shared" ca="1" si="4"/>
        <v/>
      </c>
      <c r="IJ21" s="4" t="str">
        <f t="shared" ca="1" si="5"/>
        <v/>
      </c>
      <c r="IS21" s="6" t="s">
        <v>7</v>
      </c>
      <c r="IT21" s="6" t="s">
        <v>8</v>
      </c>
      <c r="IU21" s="6" t="str">
        <f t="shared" ca="1" si="25"/>
        <v xml:space="preserve">Past Due Backlog (Units) </v>
      </c>
    </row>
    <row r="22" spans="2:256" ht="12.75" customHeight="1">
      <c r="B22" s="3"/>
      <c r="C22" s="3"/>
      <c r="D22" s="3"/>
      <c r="E22" s="25" t="s">
        <v>65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/>
      <c r="T22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 t="str">
        <f>BA7</f>
        <v xml:space="preserve">Region Adj (Units) </v>
      </c>
      <c r="BC22" s="6">
        <f t="shared" ca="1" si="27"/>
        <v>100769.54</v>
      </c>
      <c r="BD22" s="6">
        <f t="shared" ca="1" si="26"/>
        <v>212653.90999999997</v>
      </c>
      <c r="BE22" s="6">
        <f t="shared" ca="1" si="26"/>
        <v>0</v>
      </c>
      <c r="BF22" s="6">
        <f t="shared" ca="1" si="26"/>
        <v>0</v>
      </c>
      <c r="BG22" s="6">
        <f t="shared" ca="1" si="26"/>
        <v>0</v>
      </c>
      <c r="BH22" s="6">
        <f t="shared" ca="1" si="26"/>
        <v>0</v>
      </c>
      <c r="BI22" s="6">
        <f t="shared" ca="1" si="26"/>
        <v>0</v>
      </c>
      <c r="BJ22" s="6">
        <f t="shared" ca="1" si="26"/>
        <v>0</v>
      </c>
      <c r="BK22" s="6">
        <f t="shared" ca="1" si="26"/>
        <v>0</v>
      </c>
      <c r="BL22" s="6">
        <f t="shared" ca="1" si="26"/>
        <v>0</v>
      </c>
      <c r="BM22" s="6">
        <f t="shared" ca="1" si="26"/>
        <v>0</v>
      </c>
      <c r="BN22" s="6">
        <f t="shared" ca="1" si="26"/>
        <v>0</v>
      </c>
      <c r="BO22" s="6">
        <f t="shared" ca="1" si="26"/>
        <v>0</v>
      </c>
      <c r="BP22" s="6">
        <f t="shared" ca="1" si="26"/>
        <v>0</v>
      </c>
      <c r="BQ22" s="6">
        <f t="shared" ca="1" si="26"/>
        <v>0</v>
      </c>
      <c r="BR22" s="6">
        <f t="shared" ca="1" si="26"/>
        <v>0</v>
      </c>
      <c r="BS22" s="6">
        <f t="shared" ca="1" si="26"/>
        <v>0</v>
      </c>
      <c r="BT22" s="6">
        <f t="shared" ca="1" si="26"/>
        <v>0</v>
      </c>
      <c r="BU22" s="6">
        <f t="shared" ca="1" si="26"/>
        <v>0</v>
      </c>
      <c r="BV22" s="6">
        <f t="shared" ca="1" si="26"/>
        <v>0</v>
      </c>
      <c r="BW22" s="6">
        <f t="shared" ca="1" si="26"/>
        <v>0</v>
      </c>
      <c r="BX22" s="6">
        <f t="shared" ca="1" si="26"/>
        <v>0</v>
      </c>
      <c r="BY22" s="6">
        <f t="shared" ca="1" si="26"/>
        <v>0</v>
      </c>
      <c r="BZ22" s="6">
        <f t="shared" ca="1" si="26"/>
        <v>0</v>
      </c>
      <c r="CA22" s="6">
        <f t="shared" ca="1" si="26"/>
        <v>0</v>
      </c>
      <c r="CB22" s="6">
        <f t="shared" ca="1" si="26"/>
        <v>0</v>
      </c>
      <c r="CC22" s="6">
        <f t="shared" ca="1" si="26"/>
        <v>0</v>
      </c>
      <c r="CD22" s="6">
        <f t="shared" ca="1" si="26"/>
        <v>0</v>
      </c>
      <c r="CE22" s="6">
        <f t="shared" ca="1" si="26"/>
        <v>0</v>
      </c>
      <c r="CF22" s="6">
        <f t="shared" ca="1" si="26"/>
        <v>0</v>
      </c>
      <c r="CG22" s="6">
        <f t="shared" ca="1" si="26"/>
        <v>0</v>
      </c>
      <c r="CH22" s="6">
        <f t="shared" ca="1" si="26"/>
        <v>0</v>
      </c>
      <c r="CI22" s="6">
        <f t="shared" ca="1" si="26"/>
        <v>0</v>
      </c>
      <c r="CJ22" s="6">
        <f t="shared" ca="1" si="26"/>
        <v>0</v>
      </c>
      <c r="CK22" s="6">
        <f t="shared" ca="1" si="26"/>
        <v>0</v>
      </c>
      <c r="CL22" s="6">
        <f t="shared" ca="1" si="26"/>
        <v>0</v>
      </c>
      <c r="CM22" s="6">
        <f t="shared" ca="1" si="26"/>
        <v>0</v>
      </c>
      <c r="CN22" s="6">
        <f t="shared" ca="1" si="26"/>
        <v>0</v>
      </c>
      <c r="CO22" s="6">
        <f t="shared" ca="1" si="26"/>
        <v>0</v>
      </c>
      <c r="CP22" s="6">
        <f t="shared" ca="1" si="26"/>
        <v>0</v>
      </c>
      <c r="CQ22" s="6">
        <f t="shared" ca="1" si="26"/>
        <v>0</v>
      </c>
      <c r="CR22" s="6">
        <f t="shared" ca="1" si="26"/>
        <v>0</v>
      </c>
      <c r="CS22" s="6">
        <f t="shared" ca="1" si="26"/>
        <v>0</v>
      </c>
      <c r="CT22" s="6">
        <f t="shared" ca="1" si="26"/>
        <v>0</v>
      </c>
      <c r="CU22" s="6">
        <f t="shared" ca="1" si="26"/>
        <v>0</v>
      </c>
      <c r="CV22" s="6">
        <f t="shared" ca="1" si="26"/>
        <v>0</v>
      </c>
      <c r="CW22" s="6">
        <f t="shared" ca="1" si="26"/>
        <v>0</v>
      </c>
      <c r="IB22" s="4">
        <f t="shared" si="14"/>
        <v>22</v>
      </c>
      <c r="IC22" s="4" t="str">
        <f t="shared" si="7"/>
        <v>V</v>
      </c>
      <c r="ID22" s="4" t="str">
        <f t="shared" ca="1" si="3"/>
        <v xml:space="preserve"> </v>
      </c>
      <c r="IE22" s="4">
        <f t="shared" ca="1" si="8"/>
        <v>60</v>
      </c>
      <c r="IF22" s="4" t="str">
        <f t="shared" ca="1" si="9"/>
        <v xml:space="preserve"> </v>
      </c>
      <c r="IG22" s="4">
        <f t="shared" ca="1" si="10"/>
        <v>0</v>
      </c>
      <c r="IH22" s="4" t="str">
        <f t="shared" ca="1" si="11"/>
        <v/>
      </c>
      <c r="II22" s="4" t="str">
        <f t="shared" ca="1" si="4"/>
        <v/>
      </c>
      <c r="IJ22" s="4" t="str">
        <f t="shared" ca="1" si="5"/>
        <v/>
      </c>
      <c r="IR22" s="6" t="s">
        <v>54</v>
      </c>
      <c r="IS22" s="6" t="str">
        <f t="shared" ref="IS22:IS33" ca="1" si="28">IF(INDIRECT(IR22&amp;$IS$19)="Time Series",CODE(IR22),"")</f>
        <v/>
      </c>
      <c r="IT22" s="6" t="str">
        <f ca="1">IF(ISNUMBER(IS22),IS22+1,"")</f>
        <v/>
      </c>
      <c r="IU22" s="6" t="str">
        <f t="shared" ca="1" si="25"/>
        <v xml:space="preserve">Deliveries (Units) </v>
      </c>
    </row>
    <row r="23" spans="2:256" ht="12.75" customHeight="1">
      <c r="B23" s="12" t="s">
        <v>150</v>
      </c>
      <c r="C23" s="12" t="s">
        <v>165</v>
      </c>
      <c r="D23" s="25" t="s">
        <v>7</v>
      </c>
      <c r="E23" s="26">
        <v>40649</v>
      </c>
      <c r="F23" s="13">
        <v>40679</v>
      </c>
      <c r="G23" s="13">
        <v>40710</v>
      </c>
      <c r="H23" s="13">
        <v>40740</v>
      </c>
      <c r="I23" s="13">
        <v>40771</v>
      </c>
      <c r="J23" s="13">
        <v>40802</v>
      </c>
      <c r="K23" s="13">
        <v>40832</v>
      </c>
      <c r="L23" s="13">
        <v>40863</v>
      </c>
      <c r="M23" s="13">
        <v>40893</v>
      </c>
      <c r="N23" s="13">
        <v>40924</v>
      </c>
      <c r="O23" s="13">
        <v>40955</v>
      </c>
      <c r="P23" s="13">
        <v>40984</v>
      </c>
      <c r="Q23" s="13">
        <v>41015</v>
      </c>
      <c r="R23" s="13">
        <v>41045</v>
      </c>
      <c r="S23"/>
      <c r="T2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IB23" s="4">
        <f t="shared" si="14"/>
        <v>23</v>
      </c>
      <c r="IC23" s="4" t="str">
        <f t="shared" si="7"/>
        <v>W</v>
      </c>
      <c r="ID23" s="4" t="str">
        <f t="shared" ca="1" si="3"/>
        <v xml:space="preserve"> </v>
      </c>
      <c r="IE23" s="4">
        <f t="shared" ca="1" si="8"/>
        <v>60</v>
      </c>
      <c r="IF23" s="4" t="str">
        <f t="shared" ca="1" si="9"/>
        <v xml:space="preserve"> </v>
      </c>
      <c r="IG23" s="4">
        <f t="shared" ca="1" si="10"/>
        <v>0</v>
      </c>
      <c r="IH23" s="4" t="str">
        <f t="shared" ca="1" si="11"/>
        <v/>
      </c>
      <c r="II23" s="4" t="str">
        <f t="shared" ca="1" si="4"/>
        <v/>
      </c>
      <c r="IJ23" s="4" t="str">
        <f t="shared" ca="1" si="5"/>
        <v/>
      </c>
      <c r="IR23" s="6" t="s">
        <v>56</v>
      </c>
      <c r="IS23" s="6" t="str">
        <f t="shared" ca="1" si="28"/>
        <v/>
      </c>
      <c r="IT23" s="6" t="str">
        <f t="shared" ref="IT23:IT33" ca="1" si="29">IF(ISNUMBER(IS23),IS23+1,"")</f>
        <v/>
      </c>
      <c r="IU23" s="6" t="str">
        <f t="shared" ca="1" si="25"/>
        <v xml:space="preserve">Regional Confirm VBP (Units) </v>
      </c>
    </row>
    <row r="24" spans="2:256" ht="12.75" customHeight="1">
      <c r="B24" s="4" t="s">
        <v>75</v>
      </c>
      <c r="C24" s="4" t="s">
        <v>75</v>
      </c>
      <c r="D24" s="4" t="s">
        <v>143</v>
      </c>
      <c r="E24" s="14">
        <v>100769.54</v>
      </c>
      <c r="F24" s="14">
        <v>212653.90999999997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/>
      <c r="T24"/>
      <c r="IB24" s="4">
        <f t="shared" si="14"/>
        <v>24</v>
      </c>
      <c r="IC24" s="4" t="str">
        <f t="shared" si="7"/>
        <v>X</v>
      </c>
      <c r="ID24" s="4" t="str">
        <f t="shared" ca="1" si="3"/>
        <v xml:space="preserve"> </v>
      </c>
      <c r="IE24" s="4">
        <f t="shared" ca="1" si="8"/>
        <v>60</v>
      </c>
      <c r="IF24" s="4" t="str">
        <f t="shared" ca="1" si="9"/>
        <v xml:space="preserve"> </v>
      </c>
      <c r="IG24" s="4">
        <f t="shared" ca="1" si="10"/>
        <v>0</v>
      </c>
      <c r="IH24" s="4" t="str">
        <f t="shared" ca="1" si="11"/>
        <v/>
      </c>
      <c r="II24" s="4" t="str">
        <f t="shared" ca="1" si="4"/>
        <v/>
      </c>
      <c r="IJ24" s="4" t="str">
        <f t="shared" ca="1" si="5"/>
        <v/>
      </c>
      <c r="IR24" s="6" t="s">
        <v>9</v>
      </c>
      <c r="IS24" s="6" t="str">
        <f t="shared" ca="1" si="28"/>
        <v/>
      </c>
      <c r="IT24" s="6" t="str">
        <f t="shared" ca="1" si="29"/>
        <v/>
      </c>
      <c r="IU24" s="6" t="str">
        <f t="shared" ca="1" si="25"/>
        <v xml:space="preserve">Regional Confirm CBP (Units) </v>
      </c>
    </row>
    <row r="25" spans="2:256" ht="12.75" customHeight="1">
      <c r="D25" s="4" t="s">
        <v>124</v>
      </c>
      <c r="E25" s="14"/>
      <c r="F25" s="14"/>
      <c r="G25" s="14">
        <v>199973.22301800002</v>
      </c>
      <c r="H25" s="14">
        <v>214081.22845900001</v>
      </c>
      <c r="I25" s="14">
        <v>203848.71906199999</v>
      </c>
      <c r="J25" s="14">
        <v>218038.57420500001</v>
      </c>
      <c r="K25" s="14">
        <v>218048.07901300001</v>
      </c>
      <c r="L25" s="14">
        <v>210300.38688599999</v>
      </c>
      <c r="M25" s="14">
        <v>215676.05486</v>
      </c>
      <c r="N25" s="14">
        <v>213265.39536199998</v>
      </c>
      <c r="O25" s="14">
        <v>215490.06540100003</v>
      </c>
      <c r="P25" s="14">
        <v>216739.394225</v>
      </c>
      <c r="Q25" s="14">
        <v>214620.232709</v>
      </c>
      <c r="R25" s="14">
        <v>220373.23918600002</v>
      </c>
      <c r="S25"/>
      <c r="T25"/>
      <c r="IB25" s="4">
        <f t="shared" si="14"/>
        <v>25</v>
      </c>
      <c r="IC25" s="4" t="str">
        <f t="shared" si="7"/>
        <v>Y</v>
      </c>
      <c r="ID25" s="4" t="str">
        <f t="shared" ca="1" si="3"/>
        <v xml:space="preserve"> </v>
      </c>
      <c r="IE25" s="4">
        <f t="shared" ca="1" si="8"/>
        <v>60</v>
      </c>
      <c r="IF25" s="4" t="str">
        <f t="shared" ca="1" si="9"/>
        <v xml:space="preserve"> </v>
      </c>
      <c r="IG25" s="4">
        <f t="shared" ca="1" si="10"/>
        <v>0</v>
      </c>
      <c r="IH25" s="4" t="str">
        <f t="shared" ca="1" si="11"/>
        <v/>
      </c>
      <c r="II25" s="4" t="str">
        <f t="shared" ca="1" si="4"/>
        <v/>
      </c>
      <c r="IJ25" s="4" t="str">
        <f t="shared" ca="1" si="5"/>
        <v/>
      </c>
      <c r="IR25" s="6" t="s">
        <v>10</v>
      </c>
      <c r="IS25" s="6">
        <f t="shared" ca="1" si="28"/>
        <v>68</v>
      </c>
      <c r="IT25" s="6">
        <f t="shared" ca="1" si="29"/>
        <v>69</v>
      </c>
      <c r="IU25" s="6" t="str">
        <f t="shared" ca="1" si="25"/>
        <v xml:space="preserve">Regional VBP plus CBP Total (Units) </v>
      </c>
    </row>
    <row r="26" spans="2:256">
      <c r="D26" s="4" t="s">
        <v>126</v>
      </c>
      <c r="E26" s="14"/>
      <c r="F26" s="14"/>
      <c r="G26" s="14">
        <v>199973.22301800002</v>
      </c>
      <c r="H26" s="14">
        <v>214081.22845900001</v>
      </c>
      <c r="I26" s="14">
        <v>203848.71906199999</v>
      </c>
      <c r="J26" s="14">
        <v>218038.57420500001</v>
      </c>
      <c r="K26" s="14">
        <v>218048.07901300001</v>
      </c>
      <c r="L26" s="14">
        <v>210300.38688599999</v>
      </c>
      <c r="M26" s="14">
        <v>215676.05486</v>
      </c>
      <c r="N26" s="14">
        <v>213265.39536199998</v>
      </c>
      <c r="O26" s="14">
        <v>215490.06540100003</v>
      </c>
      <c r="P26" s="14">
        <v>216739.394225</v>
      </c>
      <c r="Q26" s="14">
        <v>214620.232709</v>
      </c>
      <c r="R26" s="14">
        <v>220373.23918600002</v>
      </c>
      <c r="S26"/>
      <c r="T26"/>
      <c r="IB26" s="4">
        <f t="shared" si="14"/>
        <v>26</v>
      </c>
      <c r="IC26" s="4" t="str">
        <f t="shared" si="7"/>
        <v>Z</v>
      </c>
      <c r="ID26" s="4" t="str">
        <f t="shared" ca="1" si="3"/>
        <v xml:space="preserve"> </v>
      </c>
      <c r="IE26" s="4">
        <f t="shared" ca="1" si="8"/>
        <v>60</v>
      </c>
      <c r="IF26" s="4" t="str">
        <f t="shared" ca="1" si="9"/>
        <v xml:space="preserve"> </v>
      </c>
      <c r="IG26" s="4">
        <f t="shared" ca="1" si="10"/>
        <v>0</v>
      </c>
      <c r="IH26" s="4" t="str">
        <f t="shared" ca="1" si="11"/>
        <v/>
      </c>
      <c r="II26" s="4" t="str">
        <f t="shared" ref="II26:II62" ca="1" si="30">IF(ISERROR(VLOOKUP(ROW()-ROW($IH$2),$IG$3:$IH$62,2,FALSE)),"",VLOOKUP(ROW()-ROW($IH$2),$IG$3:$IH$62,2,FALSE))</f>
        <v/>
      </c>
      <c r="IJ26" s="4" t="str">
        <f t="shared" ref="IJ26:IJ62" ca="1" si="31">IF(ISERROR(VLOOKUP(ROW()-ROW($IF$2),$IE$3:$IF$62,2,FALSE)),"",VLOOKUP(ROW()-ROW($IF$2),$IE$3:$IF$62,2,FALSE))</f>
        <v/>
      </c>
      <c r="IR26" s="6" t="s">
        <v>11</v>
      </c>
      <c r="IS26" s="6" t="str">
        <f t="shared" ca="1" si="28"/>
        <v/>
      </c>
      <c r="IT26" s="6" t="str">
        <f t="shared" ca="1" si="29"/>
        <v/>
      </c>
      <c r="IU26" s="6" t="str">
        <f t="shared" ca="1" si="25"/>
        <v xml:space="preserve">Region VBP Adj (Units) </v>
      </c>
    </row>
    <row r="27" spans="2:256">
      <c r="D27" s="4" t="s">
        <v>128</v>
      </c>
      <c r="E27" s="14">
        <v>100769.54</v>
      </c>
      <c r="F27" s="14">
        <v>212653.90999999997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/>
      <c r="T27"/>
      <c r="IB27" s="4">
        <f t="shared" si="14"/>
        <v>27</v>
      </c>
      <c r="IC27" s="4" t="str">
        <f t="shared" si="7"/>
        <v>AA</v>
      </c>
      <c r="ID27" s="4" t="str">
        <f t="shared" ca="1" si="3"/>
        <v xml:space="preserve"> </v>
      </c>
      <c r="IE27" s="4">
        <f t="shared" ca="1" si="8"/>
        <v>60</v>
      </c>
      <c r="IF27" s="4" t="str">
        <f t="shared" ca="1" si="9"/>
        <v xml:space="preserve"> </v>
      </c>
      <c r="IG27" s="4">
        <f t="shared" ca="1" si="10"/>
        <v>0</v>
      </c>
      <c r="IH27" s="4" t="str">
        <f t="shared" ca="1" si="11"/>
        <v/>
      </c>
      <c r="II27" s="4" t="str">
        <f t="shared" ca="1" si="30"/>
        <v/>
      </c>
      <c r="IJ27" s="4" t="str">
        <f t="shared" ca="1" si="31"/>
        <v/>
      </c>
      <c r="IR27" s="6" t="s">
        <v>12</v>
      </c>
      <c r="IS27" s="6" t="str">
        <f t="shared" ca="1" si="28"/>
        <v/>
      </c>
      <c r="IT27" s="6" t="str">
        <f t="shared" ca="1" si="29"/>
        <v/>
      </c>
      <c r="IU27" s="6" t="str">
        <f t="shared" ca="1" si="25"/>
        <v xml:space="preserve">Region Adj (Units) </v>
      </c>
    </row>
    <row r="28" spans="2:256">
      <c r="D28" s="4" t="s">
        <v>130</v>
      </c>
      <c r="E28" s="14"/>
      <c r="F28" s="14"/>
      <c r="G28" s="14">
        <v>199973.22301800002</v>
      </c>
      <c r="H28" s="14">
        <v>214081.22845900001</v>
      </c>
      <c r="I28" s="14">
        <v>203848.71906199999</v>
      </c>
      <c r="J28" s="14">
        <v>218038.57420500001</v>
      </c>
      <c r="K28" s="14">
        <v>218048.07901300001</v>
      </c>
      <c r="L28" s="14">
        <v>210300.38688599999</v>
      </c>
      <c r="M28" s="14">
        <v>215676.05486</v>
      </c>
      <c r="N28" s="14">
        <v>213265.39536199998</v>
      </c>
      <c r="O28" s="14">
        <v>215490.06540100003</v>
      </c>
      <c r="P28" s="14">
        <v>216739.394225</v>
      </c>
      <c r="Q28" s="14">
        <v>214620.232709</v>
      </c>
      <c r="R28" s="14">
        <v>220373.23918600002</v>
      </c>
      <c r="S28"/>
      <c r="T28"/>
      <c r="IB28" s="4">
        <f t="shared" si="14"/>
        <v>28</v>
      </c>
      <c r="IC28" s="4" t="str">
        <f t="shared" si="7"/>
        <v>AB</v>
      </c>
      <c r="ID28" s="4" t="str">
        <f t="shared" ca="1" si="3"/>
        <v xml:space="preserve"> </v>
      </c>
      <c r="IE28" s="4">
        <f t="shared" ca="1" si="8"/>
        <v>60</v>
      </c>
      <c r="IF28" s="4" t="str">
        <f t="shared" ca="1" si="9"/>
        <v xml:space="preserve"> </v>
      </c>
      <c r="IG28" s="4">
        <f t="shared" ca="1" si="10"/>
        <v>0</v>
      </c>
      <c r="IH28" s="4" t="str">
        <f t="shared" ca="1" si="11"/>
        <v/>
      </c>
      <c r="II28" s="4" t="str">
        <f t="shared" ca="1" si="30"/>
        <v/>
      </c>
      <c r="IJ28" s="4" t="str">
        <f t="shared" ca="1" si="31"/>
        <v/>
      </c>
      <c r="IR28" s="6" t="s">
        <v>57</v>
      </c>
      <c r="IS28" s="6" t="str">
        <f t="shared" ca="1" si="28"/>
        <v/>
      </c>
      <c r="IT28" s="6" t="str">
        <f t="shared" ca="1" si="29"/>
        <v/>
      </c>
      <c r="IU28" s="6" t="str">
        <f t="shared" ca="1" si="25"/>
        <v xml:space="preserve">Latest Estimate (units) </v>
      </c>
    </row>
    <row r="29" spans="2:256">
      <c r="D29" s="4" t="s">
        <v>132</v>
      </c>
      <c r="E29" s="14">
        <v>100769.54</v>
      </c>
      <c r="F29" s="14">
        <v>212653.90999999997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/>
      <c r="T29"/>
      <c r="IB29" s="4">
        <f t="shared" si="14"/>
        <v>29</v>
      </c>
      <c r="IC29" s="4" t="str">
        <f t="shared" si="7"/>
        <v>AC</v>
      </c>
      <c r="ID29" s="4" t="str">
        <f t="shared" ca="1" si="3"/>
        <v xml:space="preserve"> </v>
      </c>
      <c r="IE29" s="4">
        <f t="shared" ca="1" si="8"/>
        <v>60</v>
      </c>
      <c r="IF29" s="4" t="str">
        <f t="shared" ca="1" si="9"/>
        <v xml:space="preserve"> </v>
      </c>
      <c r="IG29" s="4">
        <f t="shared" ca="1" si="10"/>
        <v>0</v>
      </c>
      <c r="IH29" s="4" t="str">
        <f t="shared" ca="1" si="11"/>
        <v/>
      </c>
      <c r="II29" s="4" t="str">
        <f t="shared" ca="1" si="30"/>
        <v/>
      </c>
      <c r="IJ29" s="4" t="str">
        <f t="shared" ca="1" si="31"/>
        <v/>
      </c>
      <c r="IR29" s="6" t="s">
        <v>13</v>
      </c>
      <c r="IS29" s="6" t="str">
        <f t="shared" ca="1" si="28"/>
        <v/>
      </c>
      <c r="IT29" s="6" t="str">
        <f t="shared" ca="1" si="29"/>
        <v/>
      </c>
      <c r="IU29" s="6">
        <f t="shared" ca="1" si="25"/>
        <v>0</v>
      </c>
    </row>
    <row r="30" spans="2:256">
      <c r="D30" s="4" t="s">
        <v>134</v>
      </c>
      <c r="E30" s="14"/>
      <c r="F30" s="14"/>
      <c r="G30" s="14">
        <v>199973.22301800002</v>
      </c>
      <c r="H30" s="14">
        <v>214081.22845900001</v>
      </c>
      <c r="I30" s="14">
        <v>203848.71906199999</v>
      </c>
      <c r="J30" s="14">
        <v>218038.57420500001</v>
      </c>
      <c r="K30" s="14">
        <v>218048.07901300001</v>
      </c>
      <c r="L30" s="14">
        <v>210300.38688599999</v>
      </c>
      <c r="M30" s="14">
        <v>215676.05486</v>
      </c>
      <c r="N30" s="14">
        <v>213265.39536199998</v>
      </c>
      <c r="O30" s="14">
        <v>215490.06540100003</v>
      </c>
      <c r="P30" s="14">
        <v>216739.394225</v>
      </c>
      <c r="Q30" s="14">
        <v>214620.232709</v>
      </c>
      <c r="R30" s="14">
        <v>220373.23918600002</v>
      </c>
      <c r="S30"/>
      <c r="T30"/>
      <c r="IB30" s="4">
        <f t="shared" si="14"/>
        <v>30</v>
      </c>
      <c r="IC30" s="4" t="str">
        <f t="shared" si="7"/>
        <v>AD</v>
      </c>
      <c r="ID30" s="4" t="str">
        <f t="shared" ca="1" si="3"/>
        <v xml:space="preserve"> </v>
      </c>
      <c r="IE30" s="4">
        <f t="shared" ca="1" si="8"/>
        <v>60</v>
      </c>
      <c r="IF30" s="4" t="str">
        <f t="shared" ca="1" si="9"/>
        <v xml:space="preserve"> </v>
      </c>
      <c r="IG30" s="4">
        <f t="shared" ca="1" si="10"/>
        <v>0</v>
      </c>
      <c r="IH30" s="4" t="str">
        <f t="shared" ca="1" si="11"/>
        <v/>
      </c>
      <c r="II30" s="4" t="str">
        <f t="shared" ca="1" si="30"/>
        <v/>
      </c>
      <c r="IJ30" s="4" t="str">
        <f t="shared" ca="1" si="31"/>
        <v/>
      </c>
      <c r="IR30" s="6" t="s">
        <v>14</v>
      </c>
      <c r="IS30" s="6" t="str">
        <f t="shared" ca="1" si="28"/>
        <v/>
      </c>
      <c r="IT30" s="6" t="str">
        <f t="shared" ca="1" si="29"/>
        <v/>
      </c>
      <c r="IU30" s="6">
        <f t="shared" ca="1" si="25"/>
        <v>0</v>
      </c>
    </row>
    <row r="31" spans="2:256">
      <c r="D31" s="4" t="s">
        <v>136</v>
      </c>
      <c r="E31" s="14"/>
      <c r="F31" s="14"/>
      <c r="G31" s="14">
        <v>199973.22301800002</v>
      </c>
      <c r="H31" s="14">
        <v>214081.22845900001</v>
      </c>
      <c r="I31" s="14">
        <v>203848.71906199999</v>
      </c>
      <c r="J31" s="14">
        <v>218038.57420500001</v>
      </c>
      <c r="K31" s="14">
        <v>218048.07901300001</v>
      </c>
      <c r="L31" s="14">
        <v>210300.38688599999</v>
      </c>
      <c r="M31" s="14">
        <v>215676.05486</v>
      </c>
      <c r="N31" s="14">
        <v>213265.39536199998</v>
      </c>
      <c r="O31" s="14">
        <v>215490.06540100003</v>
      </c>
      <c r="P31" s="14">
        <v>216739.394225</v>
      </c>
      <c r="Q31" s="14">
        <v>214620.232709</v>
      </c>
      <c r="R31" s="14">
        <v>220373.23918600002</v>
      </c>
      <c r="S31"/>
      <c r="T31"/>
      <c r="IB31" s="4">
        <f t="shared" si="14"/>
        <v>31</v>
      </c>
      <c r="IC31" s="4" t="str">
        <f t="shared" si="7"/>
        <v>AE</v>
      </c>
      <c r="ID31" s="4" t="str">
        <f t="shared" ca="1" si="3"/>
        <v xml:space="preserve"> </v>
      </c>
      <c r="IE31" s="4">
        <f t="shared" ca="1" si="8"/>
        <v>60</v>
      </c>
      <c r="IF31" s="4" t="str">
        <f t="shared" ca="1" si="9"/>
        <v xml:space="preserve"> </v>
      </c>
      <c r="IG31" s="4">
        <f t="shared" ca="1" si="10"/>
        <v>0</v>
      </c>
      <c r="IH31" s="4" t="str">
        <f t="shared" ca="1" si="11"/>
        <v/>
      </c>
      <c r="II31" s="4" t="str">
        <f t="shared" ca="1" si="30"/>
        <v/>
      </c>
      <c r="IJ31" s="4" t="str">
        <f t="shared" ca="1" si="31"/>
        <v/>
      </c>
      <c r="IR31" s="6" t="s">
        <v>15</v>
      </c>
      <c r="IS31" s="6" t="str">
        <f t="shared" ca="1" si="28"/>
        <v/>
      </c>
      <c r="IT31" s="6" t="str">
        <f t="shared" ca="1" si="29"/>
        <v/>
      </c>
      <c r="IU31" s="6">
        <f t="shared" ca="1" si="25"/>
        <v>0</v>
      </c>
    </row>
    <row r="32" spans="2:256">
      <c r="D32" s="4" t="s">
        <v>138</v>
      </c>
      <c r="E32" s="14">
        <v>100769.54</v>
      </c>
      <c r="F32" s="14">
        <v>212653.90999999997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/>
      <c r="T32"/>
      <c r="IB32" s="4">
        <f t="shared" si="14"/>
        <v>32</v>
      </c>
      <c r="IC32" s="4" t="str">
        <f t="shared" si="7"/>
        <v>AF</v>
      </c>
      <c r="ID32" s="4" t="str">
        <f t="shared" ca="1" si="3"/>
        <v xml:space="preserve"> </v>
      </c>
      <c r="IE32" s="4">
        <f t="shared" ca="1" si="8"/>
        <v>60</v>
      </c>
      <c r="IF32" s="4" t="str">
        <f t="shared" ca="1" si="9"/>
        <v xml:space="preserve"> </v>
      </c>
      <c r="IG32" s="4">
        <f t="shared" ca="1" si="10"/>
        <v>0</v>
      </c>
      <c r="IH32" s="4" t="str">
        <f t="shared" ca="1" si="11"/>
        <v/>
      </c>
      <c r="II32" s="4" t="str">
        <f t="shared" ca="1" si="30"/>
        <v/>
      </c>
      <c r="IJ32" s="4" t="str">
        <f t="shared" ca="1" si="31"/>
        <v/>
      </c>
      <c r="IR32" s="6" t="s">
        <v>16</v>
      </c>
      <c r="IS32" s="6" t="str">
        <f t="shared" ca="1" si="28"/>
        <v/>
      </c>
      <c r="IT32" s="6" t="str">
        <f t="shared" ca="1" si="29"/>
        <v/>
      </c>
      <c r="IU32" s="6">
        <f t="shared" ca="1" si="25"/>
        <v>0</v>
      </c>
    </row>
    <row r="33" spans="2:255">
      <c r="D33" s="4" t="s">
        <v>140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/>
      <c r="T33"/>
      <c r="IB33" s="4">
        <f t="shared" si="14"/>
        <v>33</v>
      </c>
      <c r="IC33" s="4" t="str">
        <f t="shared" si="7"/>
        <v>AG</v>
      </c>
      <c r="ID33" s="4" t="str">
        <f t="shared" ca="1" si="3"/>
        <v xml:space="preserve"> </v>
      </c>
      <c r="IE33" s="4">
        <f t="shared" ca="1" si="8"/>
        <v>60</v>
      </c>
      <c r="IF33" s="4" t="str">
        <f t="shared" ca="1" si="9"/>
        <v xml:space="preserve"> </v>
      </c>
      <c r="IG33" s="4">
        <f t="shared" ca="1" si="10"/>
        <v>0</v>
      </c>
      <c r="IH33" s="4" t="str">
        <f t="shared" ca="1" si="11"/>
        <v/>
      </c>
      <c r="II33" s="4" t="str">
        <f t="shared" ca="1" si="30"/>
        <v/>
      </c>
      <c r="IJ33" s="4" t="str">
        <f t="shared" ca="1" si="31"/>
        <v/>
      </c>
      <c r="IR33" s="6" t="s">
        <v>58</v>
      </c>
      <c r="IS33" s="6" t="str">
        <f t="shared" ca="1" si="28"/>
        <v/>
      </c>
      <c r="IT33" s="6" t="str">
        <f t="shared" ca="1" si="29"/>
        <v/>
      </c>
      <c r="IU33" s="6">
        <f t="shared" ca="1" si="25"/>
        <v>0</v>
      </c>
    </row>
    <row r="34" spans="2:255">
      <c r="B34" s="4" t="s">
        <v>144</v>
      </c>
      <c r="E34" s="14">
        <v>100769.54</v>
      </c>
      <c r="F34" s="14">
        <v>212653.90999999997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/>
      <c r="T34"/>
      <c r="IB34" s="4">
        <f t="shared" si="14"/>
        <v>34</v>
      </c>
      <c r="IC34" s="4" t="str">
        <f t="shared" si="7"/>
        <v>AH</v>
      </c>
      <c r="ID34" s="4" t="str">
        <f t="shared" ca="1" si="3"/>
        <v xml:space="preserve"> </v>
      </c>
      <c r="IE34" s="4">
        <f t="shared" ca="1" si="8"/>
        <v>60</v>
      </c>
      <c r="IF34" s="4" t="str">
        <f t="shared" ca="1" si="9"/>
        <v xml:space="preserve"> </v>
      </c>
      <c r="IG34" s="4">
        <f t="shared" ca="1" si="10"/>
        <v>0</v>
      </c>
      <c r="IH34" s="4" t="str">
        <f t="shared" ca="1" si="11"/>
        <v/>
      </c>
      <c r="II34" s="4" t="str">
        <f t="shared" ca="1" si="30"/>
        <v/>
      </c>
      <c r="IJ34" s="4" t="str">
        <f t="shared" ca="1" si="31"/>
        <v/>
      </c>
      <c r="IU34" s="6">
        <f t="shared" ca="1" si="25"/>
        <v>0</v>
      </c>
    </row>
    <row r="35" spans="2:255">
      <c r="B35" s="4" t="s">
        <v>125</v>
      </c>
      <c r="E35" s="14"/>
      <c r="F35" s="14"/>
      <c r="G35" s="14">
        <v>199973.22301800002</v>
      </c>
      <c r="H35" s="14">
        <v>214081.22845900001</v>
      </c>
      <c r="I35" s="14">
        <v>203848.71906199999</v>
      </c>
      <c r="J35" s="14">
        <v>218038.57420500001</v>
      </c>
      <c r="K35" s="14">
        <v>218048.07901300001</v>
      </c>
      <c r="L35" s="14">
        <v>210300.38688599999</v>
      </c>
      <c r="M35" s="14">
        <v>215676.05486</v>
      </c>
      <c r="N35" s="14">
        <v>213265.39536199998</v>
      </c>
      <c r="O35" s="14">
        <v>215490.06540100003</v>
      </c>
      <c r="P35" s="14">
        <v>216739.394225</v>
      </c>
      <c r="Q35" s="14">
        <v>214620.232709</v>
      </c>
      <c r="R35" s="14">
        <v>220373.23918600002</v>
      </c>
      <c r="S35"/>
      <c r="T35"/>
      <c r="IB35" s="4">
        <f t="shared" si="14"/>
        <v>35</v>
      </c>
      <c r="IC35" s="4" t="str">
        <f t="shared" si="7"/>
        <v>AI</v>
      </c>
      <c r="ID35" s="4" t="str">
        <f t="shared" ca="1" si="3"/>
        <v xml:space="preserve"> </v>
      </c>
      <c r="IE35" s="4">
        <f t="shared" ca="1" si="8"/>
        <v>60</v>
      </c>
      <c r="IF35" s="4" t="str">
        <f t="shared" ca="1" si="9"/>
        <v xml:space="preserve"> </v>
      </c>
      <c r="IG35" s="4">
        <f t="shared" ca="1" si="10"/>
        <v>0</v>
      </c>
      <c r="IH35" s="4" t="str">
        <f t="shared" ca="1" si="11"/>
        <v/>
      </c>
      <c r="II35" s="4" t="str">
        <f t="shared" ca="1" si="30"/>
        <v/>
      </c>
      <c r="IJ35" s="4" t="str">
        <f t="shared" ca="1" si="31"/>
        <v/>
      </c>
      <c r="IU35" s="6">
        <f t="shared" ca="1" si="25"/>
        <v>0</v>
      </c>
    </row>
    <row r="36" spans="2:255">
      <c r="B36" s="4" t="s">
        <v>127</v>
      </c>
      <c r="E36" s="14"/>
      <c r="F36" s="14"/>
      <c r="G36" s="14">
        <v>199973.22301800002</v>
      </c>
      <c r="H36" s="14">
        <v>214081.22845900001</v>
      </c>
      <c r="I36" s="14">
        <v>203848.71906199999</v>
      </c>
      <c r="J36" s="14">
        <v>218038.57420500001</v>
      </c>
      <c r="K36" s="14">
        <v>218048.07901300001</v>
      </c>
      <c r="L36" s="14">
        <v>210300.38688599999</v>
      </c>
      <c r="M36" s="14">
        <v>215676.05486</v>
      </c>
      <c r="N36" s="14">
        <v>213265.39536199998</v>
      </c>
      <c r="O36" s="14">
        <v>215490.06540100003</v>
      </c>
      <c r="P36" s="14">
        <v>216739.394225</v>
      </c>
      <c r="Q36" s="14">
        <v>214620.232709</v>
      </c>
      <c r="R36" s="14">
        <v>220373.23918600002</v>
      </c>
      <c r="S36"/>
      <c r="T36"/>
      <c r="IB36" s="4">
        <f t="shared" si="14"/>
        <v>36</v>
      </c>
      <c r="IC36" s="4" t="str">
        <f t="shared" si="7"/>
        <v>AJ</v>
      </c>
      <c r="ID36" s="4" t="str">
        <f t="shared" ca="1" si="3"/>
        <v xml:space="preserve"> </v>
      </c>
      <c r="IE36" s="4">
        <f t="shared" ca="1" si="8"/>
        <v>60</v>
      </c>
      <c r="IF36" s="4" t="str">
        <f t="shared" ca="1" si="9"/>
        <v xml:space="preserve"> </v>
      </c>
      <c r="IG36" s="4">
        <f t="shared" ca="1" si="10"/>
        <v>0</v>
      </c>
      <c r="IH36" s="4" t="str">
        <f t="shared" ca="1" si="11"/>
        <v/>
      </c>
      <c r="II36" s="4" t="str">
        <f t="shared" ca="1" si="30"/>
        <v/>
      </c>
      <c r="IJ36" s="4" t="str">
        <f t="shared" ca="1" si="31"/>
        <v/>
      </c>
      <c r="IQ36" s="6">
        <f>65</f>
        <v>65</v>
      </c>
      <c r="IR36" s="6" t="s">
        <v>54</v>
      </c>
      <c r="IS36" s="6">
        <v>65</v>
      </c>
      <c r="IU36" s="6">
        <f t="shared" ca="1" si="25"/>
        <v>0</v>
      </c>
    </row>
    <row r="37" spans="2:255">
      <c r="B37" s="4" t="s">
        <v>129</v>
      </c>
      <c r="E37" s="14">
        <v>100769.54</v>
      </c>
      <c r="F37" s="14">
        <v>212653.90999999997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/>
      <c r="T37"/>
      <c r="IB37" s="4">
        <f t="shared" si="14"/>
        <v>37</v>
      </c>
      <c r="IC37" s="4" t="str">
        <f t="shared" si="7"/>
        <v>AK</v>
      </c>
      <c r="ID37" s="4" t="str">
        <f t="shared" ca="1" si="3"/>
        <v xml:space="preserve"> </v>
      </c>
      <c r="IE37" s="4">
        <f t="shared" ca="1" si="8"/>
        <v>60</v>
      </c>
      <c r="IF37" s="4" t="str">
        <f t="shared" ca="1" si="9"/>
        <v xml:space="preserve"> </v>
      </c>
      <c r="IG37" s="4">
        <f t="shared" ca="1" si="10"/>
        <v>0</v>
      </c>
      <c r="IH37" s="4" t="str">
        <f t="shared" ca="1" si="11"/>
        <v/>
      </c>
      <c r="II37" s="4" t="str">
        <f t="shared" ca="1" si="30"/>
        <v/>
      </c>
      <c r="IJ37" s="4" t="str">
        <f t="shared" ca="1" si="31"/>
        <v/>
      </c>
      <c r="IQ37" s="6">
        <f>IQ36+1</f>
        <v>66</v>
      </c>
      <c r="IR37" s="6" t="s">
        <v>56</v>
      </c>
      <c r="IS37" s="6">
        <v>66</v>
      </c>
      <c r="IU37" s="6">
        <f t="shared" ca="1" si="25"/>
        <v>0</v>
      </c>
    </row>
    <row r="38" spans="2:255">
      <c r="B38" s="4" t="s">
        <v>131</v>
      </c>
      <c r="E38" s="14"/>
      <c r="F38" s="14"/>
      <c r="G38" s="14">
        <v>199973.22301800002</v>
      </c>
      <c r="H38" s="14">
        <v>214081.22845900001</v>
      </c>
      <c r="I38" s="14">
        <v>203848.71906199999</v>
      </c>
      <c r="J38" s="14">
        <v>218038.57420500001</v>
      </c>
      <c r="K38" s="14">
        <v>218048.07901300001</v>
      </c>
      <c r="L38" s="14">
        <v>210300.38688599999</v>
      </c>
      <c r="M38" s="14">
        <v>215676.05486</v>
      </c>
      <c r="N38" s="14">
        <v>213265.39536199998</v>
      </c>
      <c r="O38" s="14">
        <v>215490.06540100003</v>
      </c>
      <c r="P38" s="14">
        <v>216739.394225</v>
      </c>
      <c r="Q38" s="14">
        <v>214620.232709</v>
      </c>
      <c r="R38" s="14">
        <v>220373.23918600002</v>
      </c>
      <c r="S38"/>
      <c r="T38"/>
      <c r="IB38" s="4">
        <f t="shared" si="14"/>
        <v>38</v>
      </c>
      <c r="IC38" s="4" t="str">
        <f t="shared" si="7"/>
        <v>AL</v>
      </c>
      <c r="ID38" s="4" t="str">
        <f t="shared" ca="1" si="3"/>
        <v xml:space="preserve"> </v>
      </c>
      <c r="IE38" s="4">
        <f t="shared" ca="1" si="8"/>
        <v>60</v>
      </c>
      <c r="IF38" s="4" t="str">
        <f t="shared" ca="1" si="9"/>
        <v xml:space="preserve"> </v>
      </c>
      <c r="IG38" s="4">
        <f t="shared" ca="1" si="10"/>
        <v>0</v>
      </c>
      <c r="IH38" s="4" t="str">
        <f t="shared" ca="1" si="11"/>
        <v/>
      </c>
      <c r="II38" s="4" t="str">
        <f t="shared" ca="1" si="30"/>
        <v/>
      </c>
      <c r="IJ38" s="4" t="str">
        <f t="shared" ca="1" si="31"/>
        <v/>
      </c>
      <c r="IQ38" s="6">
        <f t="shared" ref="IQ38:IQ87" si="32">IQ37+1</f>
        <v>67</v>
      </c>
      <c r="IR38" s="6" t="s">
        <v>9</v>
      </c>
      <c r="IS38" s="6">
        <v>67</v>
      </c>
      <c r="IU38" s="6">
        <f t="shared" ca="1" si="25"/>
        <v>0</v>
      </c>
    </row>
    <row r="39" spans="2:255">
      <c r="B39" s="4" t="s">
        <v>133</v>
      </c>
      <c r="E39" s="14">
        <v>100769.54</v>
      </c>
      <c r="F39" s="14">
        <v>212653.90999999997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/>
      <c r="T39"/>
      <c r="IB39" s="4">
        <f t="shared" si="14"/>
        <v>39</v>
      </c>
      <c r="IC39" s="4" t="str">
        <f t="shared" si="7"/>
        <v>AM</v>
      </c>
      <c r="ID39" s="4" t="str">
        <f t="shared" ca="1" si="3"/>
        <v xml:space="preserve"> </v>
      </c>
      <c r="IE39" s="4">
        <f t="shared" ca="1" si="8"/>
        <v>60</v>
      </c>
      <c r="IF39" s="4" t="str">
        <f t="shared" ca="1" si="9"/>
        <v xml:space="preserve"> </v>
      </c>
      <c r="IG39" s="4">
        <f t="shared" ca="1" si="10"/>
        <v>0</v>
      </c>
      <c r="IH39" s="4" t="str">
        <f t="shared" ca="1" si="11"/>
        <v/>
      </c>
      <c r="II39" s="4" t="str">
        <f t="shared" ca="1" si="30"/>
        <v/>
      </c>
      <c r="IJ39" s="4" t="str">
        <f t="shared" ca="1" si="31"/>
        <v/>
      </c>
      <c r="IQ39" s="6">
        <f>IQ38+1</f>
        <v>68</v>
      </c>
      <c r="IR39" s="6" t="s">
        <v>10</v>
      </c>
      <c r="IS39" s="6">
        <v>68</v>
      </c>
      <c r="IU39" s="6">
        <f t="shared" ca="1" si="25"/>
        <v>0</v>
      </c>
    </row>
    <row r="40" spans="2:255">
      <c r="B40" s="4" t="s">
        <v>135</v>
      </c>
      <c r="E40" s="14"/>
      <c r="F40" s="14"/>
      <c r="G40" s="14">
        <v>199973.22301800002</v>
      </c>
      <c r="H40" s="14">
        <v>214081.22845900001</v>
      </c>
      <c r="I40" s="14">
        <v>203848.71906199999</v>
      </c>
      <c r="J40" s="14">
        <v>218038.57420500001</v>
      </c>
      <c r="K40" s="14">
        <v>218048.07901300001</v>
      </c>
      <c r="L40" s="14">
        <v>210300.38688599999</v>
      </c>
      <c r="M40" s="14">
        <v>215676.05486</v>
      </c>
      <c r="N40" s="14">
        <v>213265.39536199998</v>
      </c>
      <c r="O40" s="14">
        <v>215490.06540100003</v>
      </c>
      <c r="P40" s="14">
        <v>216739.394225</v>
      </c>
      <c r="Q40" s="14">
        <v>214620.232709</v>
      </c>
      <c r="R40" s="14">
        <v>220373.23918600002</v>
      </c>
      <c r="S40"/>
      <c r="T40"/>
      <c r="IB40" s="4">
        <f t="shared" si="14"/>
        <v>40</v>
      </c>
      <c r="IC40" s="4" t="str">
        <f t="shared" si="7"/>
        <v>AN</v>
      </c>
      <c r="ID40" s="4" t="str">
        <f t="shared" ca="1" si="3"/>
        <v xml:space="preserve"> </v>
      </c>
      <c r="IE40" s="4">
        <f t="shared" ca="1" si="8"/>
        <v>60</v>
      </c>
      <c r="IF40" s="4" t="str">
        <f t="shared" ca="1" si="9"/>
        <v xml:space="preserve"> </v>
      </c>
      <c r="IG40" s="4">
        <f t="shared" ca="1" si="10"/>
        <v>0</v>
      </c>
      <c r="IH40" s="4" t="str">
        <f t="shared" ca="1" si="11"/>
        <v/>
      </c>
      <c r="II40" s="4" t="str">
        <f t="shared" ca="1" si="30"/>
        <v/>
      </c>
      <c r="IJ40" s="4" t="str">
        <f t="shared" ca="1" si="31"/>
        <v/>
      </c>
      <c r="IQ40" s="6">
        <f t="shared" si="32"/>
        <v>69</v>
      </c>
      <c r="IR40" s="6" t="s">
        <v>11</v>
      </c>
      <c r="IS40" s="6">
        <v>69</v>
      </c>
      <c r="IU40" s="6">
        <f t="shared" ca="1" si="25"/>
        <v>0</v>
      </c>
    </row>
    <row r="41" spans="2:255">
      <c r="B41" s="4" t="s">
        <v>137</v>
      </c>
      <c r="E41" s="14"/>
      <c r="F41" s="14"/>
      <c r="G41" s="14">
        <v>199973.22301800002</v>
      </c>
      <c r="H41" s="14">
        <v>214081.22845900001</v>
      </c>
      <c r="I41" s="14">
        <v>203848.71906199999</v>
      </c>
      <c r="J41" s="14">
        <v>218038.57420500001</v>
      </c>
      <c r="K41" s="14">
        <v>218048.07901300001</v>
      </c>
      <c r="L41" s="14">
        <v>210300.38688599999</v>
      </c>
      <c r="M41" s="14">
        <v>215676.05486</v>
      </c>
      <c r="N41" s="14">
        <v>213265.39536199998</v>
      </c>
      <c r="O41" s="14">
        <v>215490.06540100003</v>
      </c>
      <c r="P41" s="14">
        <v>216739.394225</v>
      </c>
      <c r="Q41" s="14">
        <v>214620.232709</v>
      </c>
      <c r="R41" s="14">
        <v>220373.23918600002</v>
      </c>
      <c r="S41"/>
      <c r="T41"/>
      <c r="IB41" s="4">
        <f t="shared" si="14"/>
        <v>41</v>
      </c>
      <c r="IC41" s="4" t="str">
        <f t="shared" si="7"/>
        <v>AO</v>
      </c>
      <c r="ID41" s="4" t="str">
        <f t="shared" ca="1" si="3"/>
        <v xml:space="preserve"> </v>
      </c>
      <c r="IE41" s="4">
        <f t="shared" ca="1" si="8"/>
        <v>60</v>
      </c>
      <c r="IF41" s="4" t="str">
        <f t="shared" ca="1" si="9"/>
        <v xml:space="preserve"> </v>
      </c>
      <c r="IG41" s="4">
        <f t="shared" ca="1" si="10"/>
        <v>0</v>
      </c>
      <c r="IH41" s="4" t="str">
        <f t="shared" ca="1" si="11"/>
        <v/>
      </c>
      <c r="II41" s="4" t="str">
        <f t="shared" ca="1" si="30"/>
        <v/>
      </c>
      <c r="IJ41" s="4" t="str">
        <f t="shared" ca="1" si="31"/>
        <v/>
      </c>
      <c r="IQ41" s="6">
        <f t="shared" si="32"/>
        <v>70</v>
      </c>
      <c r="IR41" s="6" t="s">
        <v>12</v>
      </c>
      <c r="IS41" s="6">
        <v>70</v>
      </c>
      <c r="IU41" s="6">
        <f t="shared" ca="1" si="25"/>
        <v>0</v>
      </c>
    </row>
    <row r="42" spans="2:255">
      <c r="B42" s="4" t="s">
        <v>139</v>
      </c>
      <c r="E42" s="14">
        <v>100769.54</v>
      </c>
      <c r="F42" s="14">
        <v>212653.90999999997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/>
      <c r="T42"/>
      <c r="IB42" s="4">
        <f t="shared" si="14"/>
        <v>42</v>
      </c>
      <c r="IC42" s="4" t="str">
        <f t="shared" si="7"/>
        <v>AP</v>
      </c>
      <c r="ID42" s="4" t="str">
        <f t="shared" ca="1" si="3"/>
        <v xml:space="preserve"> </v>
      </c>
      <c r="IE42" s="4">
        <f t="shared" ca="1" si="8"/>
        <v>60</v>
      </c>
      <c r="IF42" s="4" t="str">
        <f t="shared" ca="1" si="9"/>
        <v xml:space="preserve"> </v>
      </c>
      <c r="IG42" s="4">
        <f t="shared" ca="1" si="10"/>
        <v>0</v>
      </c>
      <c r="IH42" s="4" t="str">
        <f t="shared" ca="1" si="11"/>
        <v/>
      </c>
      <c r="II42" s="4" t="str">
        <f t="shared" ca="1" si="30"/>
        <v/>
      </c>
      <c r="IJ42" s="4" t="str">
        <f t="shared" ca="1" si="31"/>
        <v/>
      </c>
      <c r="IQ42" s="6">
        <f t="shared" si="32"/>
        <v>71</v>
      </c>
      <c r="IR42" s="6" t="s">
        <v>57</v>
      </c>
      <c r="IS42" s="6">
        <v>71</v>
      </c>
      <c r="IU42" s="6">
        <f t="shared" ca="1" si="25"/>
        <v>0</v>
      </c>
    </row>
    <row r="43" spans="2:255">
      <c r="B43" s="4" t="s">
        <v>141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/>
      <c r="T43"/>
      <c r="IB43" s="4">
        <f t="shared" si="14"/>
        <v>43</v>
      </c>
      <c r="IC43" s="4" t="str">
        <f t="shared" si="7"/>
        <v>AQ</v>
      </c>
      <c r="ID43" s="4" t="str">
        <f t="shared" ca="1" si="3"/>
        <v xml:space="preserve"> </v>
      </c>
      <c r="IE43" s="4">
        <f t="shared" ca="1" si="8"/>
        <v>60</v>
      </c>
      <c r="IF43" s="4" t="str">
        <f t="shared" ca="1" si="9"/>
        <v xml:space="preserve"> </v>
      </c>
      <c r="IG43" s="4">
        <f t="shared" ca="1" si="10"/>
        <v>0</v>
      </c>
      <c r="IH43" s="4" t="str">
        <f t="shared" ca="1" si="11"/>
        <v/>
      </c>
      <c r="II43" s="4" t="str">
        <f t="shared" ca="1" si="30"/>
        <v/>
      </c>
      <c r="IJ43" s="4" t="str">
        <f t="shared" ca="1" si="31"/>
        <v/>
      </c>
      <c r="IQ43" s="6">
        <f t="shared" si="32"/>
        <v>72</v>
      </c>
      <c r="IR43" s="6" t="s">
        <v>13</v>
      </c>
      <c r="IS43" s="6">
        <v>72</v>
      </c>
      <c r="IU43" s="6">
        <f t="shared" ca="1" si="25"/>
        <v>0</v>
      </c>
    </row>
    <row r="44" spans="2:25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IB44" s="4">
        <f t="shared" si="14"/>
        <v>44</v>
      </c>
      <c r="IC44" s="4" t="str">
        <f t="shared" si="7"/>
        <v>AR</v>
      </c>
      <c r="ID44" s="4" t="str">
        <f t="shared" ca="1" si="3"/>
        <v xml:space="preserve"> </v>
      </c>
      <c r="IE44" s="4">
        <f t="shared" ca="1" si="8"/>
        <v>60</v>
      </c>
      <c r="IF44" s="4" t="str">
        <f t="shared" ca="1" si="9"/>
        <v xml:space="preserve"> </v>
      </c>
      <c r="IG44" s="4">
        <f t="shared" ca="1" si="10"/>
        <v>0</v>
      </c>
      <c r="IH44" s="4" t="str">
        <f t="shared" ca="1" si="11"/>
        <v/>
      </c>
      <c r="II44" s="4" t="str">
        <f t="shared" ca="1" si="30"/>
        <v/>
      </c>
      <c r="IJ44" s="4" t="str">
        <f t="shared" ca="1" si="31"/>
        <v/>
      </c>
      <c r="IQ44" s="6">
        <f t="shared" si="32"/>
        <v>73</v>
      </c>
      <c r="IR44" s="6" t="s">
        <v>14</v>
      </c>
      <c r="IS44" s="6">
        <v>73</v>
      </c>
      <c r="IU44" s="6">
        <f t="shared" ca="1" si="25"/>
        <v>0</v>
      </c>
    </row>
    <row r="45" spans="2:25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IB45" s="4">
        <f t="shared" si="14"/>
        <v>45</v>
      </c>
      <c r="IC45" s="4" t="str">
        <f t="shared" si="7"/>
        <v>AS</v>
      </c>
      <c r="ID45" s="4" t="str">
        <f t="shared" ca="1" si="3"/>
        <v xml:space="preserve"> </v>
      </c>
      <c r="IE45" s="4">
        <f t="shared" ca="1" si="8"/>
        <v>60</v>
      </c>
      <c r="IF45" s="4" t="str">
        <f t="shared" ca="1" si="9"/>
        <v xml:space="preserve"> </v>
      </c>
      <c r="IG45" s="4">
        <f t="shared" ca="1" si="10"/>
        <v>0</v>
      </c>
      <c r="IH45" s="4" t="str">
        <f t="shared" ca="1" si="11"/>
        <v/>
      </c>
      <c r="II45" s="4" t="str">
        <f t="shared" ca="1" si="30"/>
        <v/>
      </c>
      <c r="IJ45" s="4" t="str">
        <f t="shared" ca="1" si="31"/>
        <v/>
      </c>
      <c r="IQ45" s="6">
        <f t="shared" si="32"/>
        <v>74</v>
      </c>
      <c r="IR45" s="6" t="s">
        <v>15</v>
      </c>
      <c r="IS45" s="6">
        <v>74</v>
      </c>
      <c r="IU45" s="6">
        <f t="shared" ca="1" si="25"/>
        <v>0</v>
      </c>
    </row>
    <row r="46" spans="2:25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IB46" s="4">
        <f t="shared" si="14"/>
        <v>46</v>
      </c>
      <c r="IC46" s="4" t="str">
        <f t="shared" si="7"/>
        <v>AT</v>
      </c>
      <c r="ID46" s="4" t="str">
        <f t="shared" ca="1" si="3"/>
        <v xml:space="preserve"> </v>
      </c>
      <c r="IE46" s="4">
        <f t="shared" ca="1" si="8"/>
        <v>60</v>
      </c>
      <c r="IF46" s="4" t="str">
        <f t="shared" ca="1" si="9"/>
        <v xml:space="preserve"> </v>
      </c>
      <c r="IG46" s="4">
        <f t="shared" ca="1" si="10"/>
        <v>0</v>
      </c>
      <c r="IH46" s="4" t="str">
        <f t="shared" ca="1" si="11"/>
        <v/>
      </c>
      <c r="II46" s="4" t="str">
        <f t="shared" ca="1" si="30"/>
        <v/>
      </c>
      <c r="IJ46" s="4" t="str">
        <f t="shared" ca="1" si="31"/>
        <v/>
      </c>
      <c r="IQ46" s="6">
        <f t="shared" si="32"/>
        <v>75</v>
      </c>
      <c r="IR46" s="6" t="s">
        <v>16</v>
      </c>
      <c r="IS46" s="6">
        <v>75</v>
      </c>
      <c r="IU46" s="6">
        <f t="shared" ca="1" si="25"/>
        <v>0</v>
      </c>
    </row>
    <row r="47" spans="2:25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IB47" s="4">
        <f t="shared" si="14"/>
        <v>47</v>
      </c>
      <c r="IC47" s="4" t="str">
        <f t="shared" si="7"/>
        <v>AU</v>
      </c>
      <c r="ID47" s="4" t="str">
        <f t="shared" ca="1" si="3"/>
        <v xml:space="preserve"> </v>
      </c>
      <c r="IE47" s="4">
        <f t="shared" ca="1" si="8"/>
        <v>60</v>
      </c>
      <c r="IF47" s="4" t="str">
        <f t="shared" ca="1" si="9"/>
        <v xml:space="preserve"> </v>
      </c>
      <c r="IG47" s="4">
        <f t="shared" ca="1" si="10"/>
        <v>0</v>
      </c>
      <c r="IH47" s="4" t="str">
        <f t="shared" ca="1" si="11"/>
        <v/>
      </c>
      <c r="II47" s="4" t="str">
        <f t="shared" ca="1" si="30"/>
        <v/>
      </c>
      <c r="IJ47" s="4" t="str">
        <f t="shared" ca="1" si="31"/>
        <v/>
      </c>
      <c r="IQ47" s="6">
        <f t="shared" si="32"/>
        <v>76</v>
      </c>
      <c r="IR47" s="6" t="s">
        <v>58</v>
      </c>
      <c r="IS47" s="6">
        <v>76</v>
      </c>
      <c r="IU47" s="6">
        <f t="shared" ca="1" si="25"/>
        <v>0</v>
      </c>
    </row>
    <row r="48" spans="2:25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IB48" s="4">
        <f t="shared" si="14"/>
        <v>48</v>
      </c>
      <c r="IC48" s="4" t="str">
        <f t="shared" si="7"/>
        <v>AV</v>
      </c>
      <c r="ID48" s="4" t="str">
        <f t="shared" ca="1" si="3"/>
        <v xml:space="preserve"> </v>
      </c>
      <c r="IE48" s="4">
        <f t="shared" ca="1" si="8"/>
        <v>60</v>
      </c>
      <c r="IF48" s="4" t="str">
        <f t="shared" ca="1" si="9"/>
        <v xml:space="preserve"> </v>
      </c>
      <c r="IG48" s="4">
        <f t="shared" ca="1" si="10"/>
        <v>0</v>
      </c>
      <c r="IH48" s="4" t="str">
        <f t="shared" ca="1" si="11"/>
        <v/>
      </c>
      <c r="II48" s="4" t="str">
        <f t="shared" ca="1" si="30"/>
        <v/>
      </c>
      <c r="IJ48" s="4" t="str">
        <f t="shared" ca="1" si="31"/>
        <v/>
      </c>
      <c r="IQ48" s="6">
        <f t="shared" si="32"/>
        <v>77</v>
      </c>
      <c r="IR48" s="6" t="s">
        <v>59</v>
      </c>
      <c r="IS48" s="6">
        <v>77</v>
      </c>
      <c r="IU48" s="6">
        <f t="shared" ca="1" si="25"/>
        <v>0</v>
      </c>
    </row>
    <row r="49" spans="2:253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IB49" s="4">
        <f t="shared" si="14"/>
        <v>49</v>
      </c>
      <c r="IC49" s="4" t="str">
        <f t="shared" si="7"/>
        <v>AW</v>
      </c>
      <c r="ID49" s="4" t="str">
        <f t="shared" ca="1" si="3"/>
        <v xml:space="preserve"> </v>
      </c>
      <c r="IE49" s="4">
        <f t="shared" ca="1" si="8"/>
        <v>60</v>
      </c>
      <c r="IF49" s="4" t="str">
        <f t="shared" ca="1" si="9"/>
        <v xml:space="preserve"> </v>
      </c>
      <c r="IG49" s="4">
        <f t="shared" ca="1" si="10"/>
        <v>0</v>
      </c>
      <c r="IH49" s="4" t="str">
        <f t="shared" ca="1" si="11"/>
        <v/>
      </c>
      <c r="II49" s="4" t="str">
        <f t="shared" ca="1" si="30"/>
        <v/>
      </c>
      <c r="IJ49" s="4" t="str">
        <f t="shared" ca="1" si="31"/>
        <v/>
      </c>
      <c r="IQ49" s="6">
        <f t="shared" si="32"/>
        <v>78</v>
      </c>
      <c r="IR49" s="6" t="s">
        <v>17</v>
      </c>
      <c r="IS49" s="6">
        <v>78</v>
      </c>
    </row>
    <row r="50" spans="2:253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IB50" s="4">
        <f t="shared" si="14"/>
        <v>50</v>
      </c>
      <c r="IC50" s="4" t="str">
        <f t="shared" si="7"/>
        <v>AX</v>
      </c>
      <c r="ID50" s="4" t="str">
        <f t="shared" ca="1" si="3"/>
        <v xml:space="preserve"> </v>
      </c>
      <c r="IE50" s="4">
        <f t="shared" ca="1" si="8"/>
        <v>60</v>
      </c>
      <c r="IF50" s="4" t="str">
        <f t="shared" ca="1" si="9"/>
        <v xml:space="preserve"> </v>
      </c>
      <c r="IG50" s="4">
        <f t="shared" ca="1" si="10"/>
        <v>0</v>
      </c>
      <c r="IH50" s="4" t="str">
        <f t="shared" ca="1" si="11"/>
        <v/>
      </c>
      <c r="II50" s="4" t="str">
        <f t="shared" ca="1" si="30"/>
        <v/>
      </c>
      <c r="IJ50" s="4" t="str">
        <f t="shared" ca="1" si="31"/>
        <v/>
      </c>
      <c r="IQ50" s="6">
        <f t="shared" si="32"/>
        <v>79</v>
      </c>
      <c r="IR50" s="6" t="s">
        <v>18</v>
      </c>
      <c r="IS50" s="6">
        <v>79</v>
      </c>
    </row>
    <row r="51" spans="2:253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IB51" s="4">
        <f t="shared" si="14"/>
        <v>51</v>
      </c>
      <c r="IC51" s="4" t="str">
        <f t="shared" si="7"/>
        <v>AY</v>
      </c>
      <c r="ID51" s="4" t="str">
        <f t="shared" ca="1" si="3"/>
        <v xml:space="preserve"> </v>
      </c>
      <c r="IE51" s="4">
        <f t="shared" ca="1" si="8"/>
        <v>60</v>
      </c>
      <c r="IF51" s="4" t="str">
        <f t="shared" ca="1" si="9"/>
        <v xml:space="preserve"> </v>
      </c>
      <c r="IG51" s="4">
        <f t="shared" ca="1" si="10"/>
        <v>0</v>
      </c>
      <c r="IH51" s="4" t="str">
        <f t="shared" ca="1" si="11"/>
        <v/>
      </c>
      <c r="II51" s="4" t="str">
        <f t="shared" ca="1" si="30"/>
        <v/>
      </c>
      <c r="IJ51" s="4" t="str">
        <f t="shared" ca="1" si="31"/>
        <v/>
      </c>
      <c r="IQ51" s="6">
        <f>IQ50+1</f>
        <v>80</v>
      </c>
      <c r="IR51" s="6" t="s">
        <v>19</v>
      </c>
      <c r="IS51" s="6">
        <v>80</v>
      </c>
    </row>
    <row r="52" spans="2:253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IB52" s="4">
        <f t="shared" si="14"/>
        <v>52</v>
      </c>
      <c r="IC52" s="4" t="str">
        <f t="shared" si="7"/>
        <v>AZ</v>
      </c>
      <c r="ID52" s="4" t="str">
        <f t="shared" ca="1" si="3"/>
        <v xml:space="preserve"> </v>
      </c>
      <c r="IE52" s="4">
        <f t="shared" ca="1" si="8"/>
        <v>60</v>
      </c>
      <c r="IF52" s="4" t="str">
        <f t="shared" ca="1" si="9"/>
        <v xml:space="preserve"> </v>
      </c>
      <c r="IG52" s="4">
        <f t="shared" ca="1" si="10"/>
        <v>0</v>
      </c>
      <c r="IH52" s="4" t="str">
        <f t="shared" ca="1" si="11"/>
        <v/>
      </c>
      <c r="II52" s="4" t="str">
        <f t="shared" ca="1" si="30"/>
        <v/>
      </c>
      <c r="IJ52" s="4" t="str">
        <f t="shared" ca="1" si="31"/>
        <v/>
      </c>
      <c r="IQ52" s="6">
        <f t="shared" si="32"/>
        <v>81</v>
      </c>
      <c r="IR52" s="6" t="s">
        <v>20</v>
      </c>
      <c r="IS52" s="6">
        <v>81</v>
      </c>
    </row>
    <row r="53" spans="2:253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IB53" s="4">
        <f t="shared" si="14"/>
        <v>53</v>
      </c>
      <c r="IC53" s="4" t="str">
        <f t="shared" si="7"/>
        <v>BA</v>
      </c>
      <c r="ID53" s="4" t="str">
        <f t="shared" ca="1" si="3"/>
        <v xml:space="preserve"> </v>
      </c>
      <c r="IE53" s="4">
        <f t="shared" ca="1" si="8"/>
        <v>60</v>
      </c>
      <c r="IF53" s="4" t="str">
        <f t="shared" ca="1" si="9"/>
        <v xml:space="preserve"> </v>
      </c>
      <c r="IG53" s="4">
        <f t="shared" ca="1" si="10"/>
        <v>0</v>
      </c>
      <c r="IH53" s="4" t="str">
        <f t="shared" ca="1" si="11"/>
        <v/>
      </c>
      <c r="II53" s="4" t="str">
        <f t="shared" ca="1" si="30"/>
        <v/>
      </c>
      <c r="IJ53" s="4" t="str">
        <f t="shared" ca="1" si="31"/>
        <v/>
      </c>
      <c r="IQ53" s="6">
        <f t="shared" si="32"/>
        <v>82</v>
      </c>
      <c r="IR53" s="6" t="s">
        <v>21</v>
      </c>
      <c r="IS53" s="6">
        <v>82</v>
      </c>
    </row>
    <row r="54" spans="2:253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IB54" s="4">
        <f t="shared" si="14"/>
        <v>54</v>
      </c>
      <c r="IC54" s="4" t="str">
        <f t="shared" si="7"/>
        <v>BB</v>
      </c>
      <c r="ID54" s="4" t="str">
        <f t="shared" ca="1" si="3"/>
        <v xml:space="preserve"> </v>
      </c>
      <c r="IE54" s="4">
        <f t="shared" ca="1" si="8"/>
        <v>60</v>
      </c>
      <c r="IF54" s="4" t="str">
        <f t="shared" ca="1" si="9"/>
        <v xml:space="preserve"> </v>
      </c>
      <c r="IG54" s="4">
        <f t="shared" ca="1" si="10"/>
        <v>0</v>
      </c>
      <c r="IH54" s="4" t="str">
        <f t="shared" ca="1" si="11"/>
        <v/>
      </c>
      <c r="II54" s="4" t="str">
        <f t="shared" ca="1" si="30"/>
        <v/>
      </c>
      <c r="IJ54" s="4" t="str">
        <f t="shared" ca="1" si="31"/>
        <v/>
      </c>
      <c r="IQ54" s="6">
        <f t="shared" si="32"/>
        <v>83</v>
      </c>
      <c r="IR54" s="6" t="s">
        <v>22</v>
      </c>
      <c r="IS54" s="6">
        <v>83</v>
      </c>
    </row>
    <row r="55" spans="2:253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IB55" s="4">
        <f t="shared" si="14"/>
        <v>55</v>
      </c>
      <c r="IC55" s="4" t="str">
        <f t="shared" si="7"/>
        <v>BC</v>
      </c>
      <c r="ID55" s="4" t="str">
        <f t="shared" ca="1" si="3"/>
        <v xml:space="preserve"> </v>
      </c>
      <c r="IE55" s="4">
        <f t="shared" ca="1" si="8"/>
        <v>60</v>
      </c>
      <c r="IF55" s="4" t="str">
        <f t="shared" ca="1" si="9"/>
        <v xml:space="preserve"> </v>
      </c>
      <c r="IG55" s="4">
        <f t="shared" ca="1" si="10"/>
        <v>0</v>
      </c>
      <c r="IH55" s="4" t="str">
        <f t="shared" ca="1" si="11"/>
        <v/>
      </c>
      <c r="II55" s="4" t="str">
        <f t="shared" ca="1" si="30"/>
        <v/>
      </c>
      <c r="IJ55" s="4" t="str">
        <f t="shared" ca="1" si="31"/>
        <v/>
      </c>
      <c r="IQ55" s="6">
        <f t="shared" si="32"/>
        <v>84</v>
      </c>
      <c r="IR55" s="6" t="s">
        <v>23</v>
      </c>
      <c r="IS55" s="6">
        <v>84</v>
      </c>
    </row>
    <row r="56" spans="2:253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IB56" s="4">
        <f t="shared" si="14"/>
        <v>56</v>
      </c>
      <c r="IC56" s="4" t="str">
        <f t="shared" si="7"/>
        <v>BD</v>
      </c>
      <c r="ID56" s="4" t="str">
        <f t="shared" ca="1" si="3"/>
        <v xml:space="preserve"> </v>
      </c>
      <c r="IE56" s="4">
        <f t="shared" ca="1" si="8"/>
        <v>60</v>
      </c>
      <c r="IF56" s="4" t="str">
        <f t="shared" ca="1" si="9"/>
        <v xml:space="preserve"> </v>
      </c>
      <c r="IG56" s="4">
        <f t="shared" ca="1" si="10"/>
        <v>0</v>
      </c>
      <c r="IH56" s="4" t="str">
        <f t="shared" ca="1" si="11"/>
        <v/>
      </c>
      <c r="II56" s="4" t="str">
        <f t="shared" ca="1" si="30"/>
        <v/>
      </c>
      <c r="IJ56" s="4" t="str">
        <f t="shared" ca="1" si="31"/>
        <v/>
      </c>
      <c r="IQ56" s="6">
        <f t="shared" si="32"/>
        <v>85</v>
      </c>
      <c r="IR56" s="6" t="s">
        <v>24</v>
      </c>
      <c r="IS56" s="6">
        <v>85</v>
      </c>
    </row>
    <row r="57" spans="2:253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IB57" s="4">
        <f t="shared" si="14"/>
        <v>57</v>
      </c>
      <c r="IC57" s="4" t="str">
        <f t="shared" si="7"/>
        <v>BE</v>
      </c>
      <c r="ID57" s="4" t="str">
        <f t="shared" ca="1" si="3"/>
        <v xml:space="preserve"> </v>
      </c>
      <c r="IE57" s="4">
        <f t="shared" ca="1" si="8"/>
        <v>60</v>
      </c>
      <c r="IF57" s="4" t="str">
        <f t="shared" ca="1" si="9"/>
        <v xml:space="preserve"> </v>
      </c>
      <c r="IG57" s="4">
        <f t="shared" ca="1" si="10"/>
        <v>0</v>
      </c>
      <c r="IH57" s="4" t="str">
        <f t="shared" ca="1" si="11"/>
        <v/>
      </c>
      <c r="II57" s="4" t="str">
        <f t="shared" ca="1" si="30"/>
        <v/>
      </c>
      <c r="IJ57" s="4" t="str">
        <f t="shared" ca="1" si="31"/>
        <v/>
      </c>
      <c r="IQ57" s="6">
        <f t="shared" si="32"/>
        <v>86</v>
      </c>
      <c r="IR57" s="6" t="s">
        <v>25</v>
      </c>
      <c r="IS57" s="6">
        <v>86</v>
      </c>
    </row>
    <row r="58" spans="2:253">
      <c r="IB58" s="4">
        <f t="shared" si="14"/>
        <v>58</v>
      </c>
      <c r="IC58" s="4" t="str">
        <f t="shared" si="7"/>
        <v>BF</v>
      </c>
      <c r="ID58" s="4" t="str">
        <f t="shared" ca="1" si="3"/>
        <v xml:space="preserve"> </v>
      </c>
      <c r="IE58" s="4">
        <f t="shared" ca="1" si="8"/>
        <v>60</v>
      </c>
      <c r="IF58" s="4" t="str">
        <f t="shared" ca="1" si="9"/>
        <v xml:space="preserve"> </v>
      </c>
      <c r="IG58" s="4">
        <f t="shared" ca="1" si="10"/>
        <v>0</v>
      </c>
      <c r="IH58" s="4" t="str">
        <f t="shared" ca="1" si="11"/>
        <v/>
      </c>
      <c r="II58" s="4" t="str">
        <f t="shared" ca="1" si="30"/>
        <v/>
      </c>
      <c r="IJ58" s="4" t="str">
        <f t="shared" ca="1" si="31"/>
        <v/>
      </c>
      <c r="IQ58" s="6">
        <f t="shared" si="32"/>
        <v>87</v>
      </c>
      <c r="IR58" s="6" t="s">
        <v>26</v>
      </c>
      <c r="IS58" s="6">
        <v>87</v>
      </c>
    </row>
    <row r="59" spans="2:253">
      <c r="IB59" s="4">
        <f t="shared" si="14"/>
        <v>59</v>
      </c>
      <c r="IC59" s="4" t="str">
        <f t="shared" si="7"/>
        <v>BG</v>
      </c>
      <c r="ID59" s="4" t="str">
        <f t="shared" ca="1" si="3"/>
        <v xml:space="preserve"> </v>
      </c>
      <c r="IE59" s="4">
        <f t="shared" ca="1" si="8"/>
        <v>60</v>
      </c>
      <c r="IF59" s="4" t="str">
        <f t="shared" ca="1" si="9"/>
        <v xml:space="preserve"> </v>
      </c>
      <c r="IG59" s="4">
        <f t="shared" ca="1" si="10"/>
        <v>0</v>
      </c>
      <c r="IH59" s="4" t="str">
        <f t="shared" ca="1" si="11"/>
        <v/>
      </c>
      <c r="II59" s="4" t="str">
        <f t="shared" ca="1" si="30"/>
        <v/>
      </c>
      <c r="IJ59" s="4" t="str">
        <f t="shared" ca="1" si="31"/>
        <v/>
      </c>
      <c r="IQ59" s="6">
        <f t="shared" si="32"/>
        <v>88</v>
      </c>
      <c r="IR59" s="6" t="s">
        <v>27</v>
      </c>
      <c r="IS59" s="6">
        <v>88</v>
      </c>
    </row>
    <row r="60" spans="2:253">
      <c r="IB60" s="4">
        <f t="shared" si="14"/>
        <v>60</v>
      </c>
      <c r="IC60" s="4" t="str">
        <f t="shared" si="7"/>
        <v>BH</v>
      </c>
      <c r="ID60" s="4" t="str">
        <f t="shared" ca="1" si="3"/>
        <v xml:space="preserve"> </v>
      </c>
      <c r="IE60" s="4">
        <f t="shared" ca="1" si="8"/>
        <v>60</v>
      </c>
      <c r="IF60" s="4" t="str">
        <f t="shared" ca="1" si="9"/>
        <v xml:space="preserve"> </v>
      </c>
      <c r="IG60" s="4">
        <f t="shared" ca="1" si="10"/>
        <v>0</v>
      </c>
      <c r="IH60" s="4" t="str">
        <f t="shared" ca="1" si="11"/>
        <v/>
      </c>
      <c r="II60" s="4" t="str">
        <f t="shared" ca="1" si="30"/>
        <v/>
      </c>
      <c r="IJ60" s="4" t="str">
        <f t="shared" ca="1" si="31"/>
        <v/>
      </c>
      <c r="IQ60" s="6">
        <f t="shared" si="32"/>
        <v>89</v>
      </c>
      <c r="IR60" s="6" t="s">
        <v>28</v>
      </c>
      <c r="IS60" s="6">
        <v>89</v>
      </c>
    </row>
    <row r="61" spans="2:253">
      <c r="IB61" s="4">
        <f t="shared" si="14"/>
        <v>61</v>
      </c>
      <c r="IC61" s="4" t="str">
        <f t="shared" si="7"/>
        <v>BI</v>
      </c>
      <c r="ID61" s="4" t="str">
        <f t="shared" ca="1" si="3"/>
        <v xml:space="preserve"> </v>
      </c>
      <c r="IE61" s="4">
        <f t="shared" ca="1" si="8"/>
        <v>60</v>
      </c>
      <c r="IF61" s="4" t="str">
        <f t="shared" ca="1" si="9"/>
        <v xml:space="preserve"> </v>
      </c>
      <c r="IG61" s="4">
        <f t="shared" ca="1" si="10"/>
        <v>0</v>
      </c>
      <c r="IH61" s="4" t="str">
        <f t="shared" ca="1" si="11"/>
        <v/>
      </c>
      <c r="II61" s="4" t="str">
        <f t="shared" ca="1" si="30"/>
        <v/>
      </c>
      <c r="IJ61" s="4" t="str">
        <f t="shared" ca="1" si="31"/>
        <v/>
      </c>
      <c r="IQ61" s="6">
        <f t="shared" si="32"/>
        <v>90</v>
      </c>
      <c r="IR61" s="6" t="s">
        <v>29</v>
      </c>
      <c r="IS61" s="6">
        <v>90</v>
      </c>
    </row>
    <row r="62" spans="2:253">
      <c r="IB62" s="4">
        <f t="shared" si="14"/>
        <v>62</v>
      </c>
      <c r="IC62" s="4" t="str">
        <f t="shared" si="7"/>
        <v>BJ</v>
      </c>
      <c r="ID62" s="4" t="str">
        <f t="shared" ca="1" si="3"/>
        <v xml:space="preserve"> </v>
      </c>
      <c r="IE62" s="4">
        <f t="shared" ca="1" si="8"/>
        <v>60</v>
      </c>
      <c r="IF62" s="4" t="str">
        <f t="shared" ca="1" si="9"/>
        <v xml:space="preserve"> </v>
      </c>
      <c r="IG62" s="4">
        <f t="shared" ca="1" si="10"/>
        <v>0</v>
      </c>
      <c r="IH62" s="4" t="str">
        <f t="shared" ca="1" si="11"/>
        <v/>
      </c>
      <c r="II62" s="4" t="str">
        <f t="shared" ca="1" si="30"/>
        <v/>
      </c>
      <c r="IJ62" s="4" t="str">
        <f t="shared" ca="1" si="31"/>
        <v xml:space="preserve"> </v>
      </c>
      <c r="IQ62" s="6">
        <f t="shared" si="32"/>
        <v>91</v>
      </c>
      <c r="IR62" s="6" t="s">
        <v>30</v>
      </c>
      <c r="IS62" s="6">
        <v>91</v>
      </c>
    </row>
    <row r="63" spans="2:253">
      <c r="IQ63" s="6">
        <f t="shared" si="32"/>
        <v>92</v>
      </c>
      <c r="IR63" s="6" t="s">
        <v>31</v>
      </c>
      <c r="IS63" s="6">
        <v>92</v>
      </c>
    </row>
    <row r="64" spans="2:253">
      <c r="IQ64" s="6">
        <f t="shared" si="32"/>
        <v>93</v>
      </c>
      <c r="IR64" s="6" t="s">
        <v>32</v>
      </c>
      <c r="IS64" s="6">
        <v>93</v>
      </c>
    </row>
    <row r="65" spans="251:253">
      <c r="IQ65" s="6">
        <f t="shared" si="32"/>
        <v>94</v>
      </c>
      <c r="IR65" s="6" t="s">
        <v>33</v>
      </c>
      <c r="IS65" s="6">
        <v>94</v>
      </c>
    </row>
    <row r="66" spans="251:253">
      <c r="IQ66" s="6">
        <f t="shared" si="32"/>
        <v>95</v>
      </c>
      <c r="IR66" s="6" t="s">
        <v>0</v>
      </c>
      <c r="IS66" s="6">
        <v>95</v>
      </c>
    </row>
    <row r="67" spans="251:253">
      <c r="IQ67" s="6">
        <f t="shared" si="32"/>
        <v>96</v>
      </c>
      <c r="IR67" s="6" t="s">
        <v>34</v>
      </c>
      <c r="IS67" s="6">
        <v>96</v>
      </c>
    </row>
    <row r="68" spans="251:253">
      <c r="IQ68" s="6">
        <f t="shared" si="32"/>
        <v>97</v>
      </c>
      <c r="IR68" s="6" t="s">
        <v>35</v>
      </c>
      <c r="IS68" s="6">
        <v>97</v>
      </c>
    </row>
    <row r="69" spans="251:253">
      <c r="IQ69" s="6">
        <f t="shared" si="32"/>
        <v>98</v>
      </c>
      <c r="IR69" s="6" t="s">
        <v>36</v>
      </c>
      <c r="IS69" s="6">
        <v>98</v>
      </c>
    </row>
    <row r="70" spans="251:253">
      <c r="IQ70" s="6">
        <f t="shared" si="32"/>
        <v>99</v>
      </c>
      <c r="IR70" s="6" t="s">
        <v>37</v>
      </c>
      <c r="IS70" s="6">
        <v>99</v>
      </c>
    </row>
    <row r="71" spans="251:253">
      <c r="IQ71" s="6">
        <f t="shared" si="32"/>
        <v>100</v>
      </c>
      <c r="IR71" s="6" t="s">
        <v>38</v>
      </c>
      <c r="IS71" s="6">
        <v>100</v>
      </c>
    </row>
    <row r="72" spans="251:253">
      <c r="IQ72" s="6">
        <f t="shared" si="32"/>
        <v>101</v>
      </c>
      <c r="IR72" s="6" t="s">
        <v>39</v>
      </c>
      <c r="IS72" s="6">
        <v>101</v>
      </c>
    </row>
    <row r="73" spans="251:253">
      <c r="IQ73" s="6">
        <f t="shared" si="32"/>
        <v>102</v>
      </c>
      <c r="IR73" s="6" t="s">
        <v>40</v>
      </c>
      <c r="IS73" s="6">
        <v>102</v>
      </c>
    </row>
    <row r="74" spans="251:253">
      <c r="IQ74" s="6">
        <f t="shared" si="32"/>
        <v>103</v>
      </c>
      <c r="IR74" s="6" t="s">
        <v>55</v>
      </c>
      <c r="IS74" s="6">
        <v>103</v>
      </c>
    </row>
    <row r="75" spans="251:253">
      <c r="IQ75" s="6">
        <f t="shared" si="32"/>
        <v>104</v>
      </c>
      <c r="IR75" s="6" t="s">
        <v>41</v>
      </c>
      <c r="IS75" s="6">
        <v>104</v>
      </c>
    </row>
    <row r="76" spans="251:253">
      <c r="IQ76" s="6">
        <f t="shared" si="32"/>
        <v>105</v>
      </c>
      <c r="IR76" s="6" t="s">
        <v>42</v>
      </c>
      <c r="IS76" s="6">
        <v>105</v>
      </c>
    </row>
    <row r="77" spans="251:253">
      <c r="IQ77" s="6">
        <f t="shared" si="32"/>
        <v>106</v>
      </c>
      <c r="IR77" s="6" t="s">
        <v>43</v>
      </c>
      <c r="IS77" s="6">
        <v>106</v>
      </c>
    </row>
    <row r="78" spans="251:253">
      <c r="IQ78" s="6">
        <f t="shared" si="32"/>
        <v>107</v>
      </c>
      <c r="IR78" s="6" t="s">
        <v>44</v>
      </c>
      <c r="IS78" s="6">
        <v>107</v>
      </c>
    </row>
    <row r="79" spans="251:253">
      <c r="IQ79" s="6">
        <f t="shared" si="32"/>
        <v>108</v>
      </c>
      <c r="IR79" s="6" t="s">
        <v>1</v>
      </c>
      <c r="IS79" s="6">
        <v>108</v>
      </c>
    </row>
    <row r="80" spans="251:253">
      <c r="IQ80" s="6">
        <f t="shared" si="32"/>
        <v>109</v>
      </c>
      <c r="IR80" s="6" t="s">
        <v>45</v>
      </c>
      <c r="IS80" s="6">
        <v>109</v>
      </c>
    </row>
    <row r="81" spans="251:253">
      <c r="IQ81" s="6">
        <f t="shared" si="32"/>
        <v>110</v>
      </c>
      <c r="IR81" s="6" t="s">
        <v>2</v>
      </c>
      <c r="IS81" s="6">
        <v>110</v>
      </c>
    </row>
    <row r="82" spans="251:253">
      <c r="IQ82" s="6">
        <f t="shared" si="32"/>
        <v>111</v>
      </c>
      <c r="IR82" s="6" t="s">
        <v>3</v>
      </c>
      <c r="IS82" s="6">
        <v>111</v>
      </c>
    </row>
    <row r="83" spans="251:253">
      <c r="IQ83" s="6">
        <f t="shared" si="32"/>
        <v>112</v>
      </c>
      <c r="IR83" s="6" t="s">
        <v>46</v>
      </c>
      <c r="IS83" s="6">
        <v>112</v>
      </c>
    </row>
    <row r="84" spans="251:253">
      <c r="IQ84" s="6">
        <f t="shared" si="32"/>
        <v>113</v>
      </c>
      <c r="IR84" s="6" t="s">
        <v>47</v>
      </c>
      <c r="IS84" s="6">
        <v>113</v>
      </c>
    </row>
    <row r="85" spans="251:253">
      <c r="IQ85" s="6">
        <f t="shared" si="32"/>
        <v>114</v>
      </c>
      <c r="IR85" s="6" t="s">
        <v>48</v>
      </c>
      <c r="IS85" s="6">
        <v>114</v>
      </c>
    </row>
    <row r="86" spans="251:253">
      <c r="IQ86" s="6">
        <f t="shared" si="32"/>
        <v>115</v>
      </c>
      <c r="IR86" s="6" t="s">
        <v>49</v>
      </c>
      <c r="IS86" s="6">
        <v>115</v>
      </c>
    </row>
    <row r="87" spans="251:253">
      <c r="IQ87" s="6">
        <f t="shared" si="32"/>
        <v>116</v>
      </c>
      <c r="IR87" s="6" t="s">
        <v>50</v>
      </c>
      <c r="IS87" s="6">
        <v>116</v>
      </c>
    </row>
    <row r="91" spans="251:253">
      <c r="IR91" s="27" t="s">
        <v>51</v>
      </c>
      <c r="IS91" s="28"/>
    </row>
    <row r="92" spans="251:253">
      <c r="IR92" s="27" t="s">
        <v>68</v>
      </c>
      <c r="IS92" s="28" t="s">
        <v>52</v>
      </c>
    </row>
    <row r="93" spans="251:253">
      <c r="IR93" s="29">
        <v>40649</v>
      </c>
      <c r="IS93" s="30">
        <v>4</v>
      </c>
    </row>
    <row r="94" spans="251:253">
      <c r="IR94" s="31">
        <v>40679</v>
      </c>
      <c r="IS94" s="32">
        <v>5</v>
      </c>
    </row>
    <row r="95" spans="251:253">
      <c r="IR95" s="31">
        <v>40710</v>
      </c>
      <c r="IS95" s="32">
        <v>8</v>
      </c>
    </row>
    <row r="96" spans="251:253">
      <c r="IR96" s="31">
        <v>40740</v>
      </c>
      <c r="IS96" s="32">
        <v>8</v>
      </c>
    </row>
    <row r="97" spans="252:253">
      <c r="IR97" s="31">
        <v>40771</v>
      </c>
      <c r="IS97" s="32">
        <v>8</v>
      </c>
    </row>
    <row r="98" spans="252:253">
      <c r="IR98" s="31">
        <v>40802</v>
      </c>
      <c r="IS98" s="32">
        <v>8</v>
      </c>
    </row>
    <row r="99" spans="252:253">
      <c r="IR99" s="31">
        <v>40832</v>
      </c>
      <c r="IS99" s="32">
        <v>8</v>
      </c>
    </row>
    <row r="100" spans="252:253">
      <c r="IR100" s="31">
        <v>40863</v>
      </c>
      <c r="IS100" s="32">
        <v>8</v>
      </c>
    </row>
    <row r="101" spans="252:253">
      <c r="IR101" s="31">
        <v>40893</v>
      </c>
      <c r="IS101" s="32">
        <v>8</v>
      </c>
    </row>
    <row r="102" spans="252:253">
      <c r="IR102" s="31">
        <v>40924</v>
      </c>
      <c r="IS102" s="32">
        <v>8</v>
      </c>
    </row>
    <row r="103" spans="252:253">
      <c r="IR103" s="31">
        <v>40955</v>
      </c>
      <c r="IS103" s="32">
        <v>8</v>
      </c>
    </row>
    <row r="104" spans="252:253">
      <c r="IR104" s="31">
        <v>40984</v>
      </c>
      <c r="IS104" s="32">
        <v>8</v>
      </c>
    </row>
    <row r="105" spans="252:253">
      <c r="IR105" s="31">
        <v>41015</v>
      </c>
      <c r="IS105" s="32">
        <v>8</v>
      </c>
    </row>
    <row r="106" spans="252:253">
      <c r="IR106" s="31">
        <v>41045</v>
      </c>
      <c r="IS106" s="32">
        <v>8</v>
      </c>
    </row>
    <row r="107" spans="252:253">
      <c r="IR107" s="33" t="s">
        <v>60</v>
      </c>
      <c r="IS107" s="34">
        <v>105</v>
      </c>
    </row>
    <row r="108" spans="252:253">
      <c r="IR108" s="4"/>
      <c r="IS108" s="4"/>
    </row>
    <row r="109" spans="252:253">
      <c r="IR109" s="4"/>
      <c r="IS109" s="4"/>
    </row>
    <row r="110" spans="252:253">
      <c r="IR110" s="4"/>
      <c r="IS110" s="4"/>
    </row>
    <row r="111" spans="252:253">
      <c r="IR111" s="4"/>
      <c r="IS111" s="4"/>
    </row>
    <row r="112" spans="252:253">
      <c r="IR112" s="4"/>
      <c r="IS112" s="4"/>
    </row>
    <row r="113" spans="252:253">
      <c r="IR113" s="4"/>
      <c r="IS113" s="4"/>
    </row>
    <row r="114" spans="252:253">
      <c r="IR114" s="4"/>
      <c r="IS114" s="4"/>
    </row>
    <row r="115" spans="252:253">
      <c r="IR115" s="4"/>
      <c r="IS115" s="4"/>
    </row>
    <row r="116" spans="252:253">
      <c r="IR116" s="4"/>
      <c r="IS116" s="4"/>
    </row>
    <row r="117" spans="252:253">
      <c r="IR117" s="4"/>
      <c r="IS117" s="4"/>
    </row>
  </sheetData>
  <mergeCells count="1">
    <mergeCell ref="B1:B2"/>
  </mergeCells>
  <phoneticPr fontId="2" type="noConversion"/>
  <dataValidations xWindow="572" yWindow="311" count="1">
    <dataValidation type="list" allowBlank="1" showInputMessage="1" showErrorMessage="1" promptTitle="Select Time Series for Graph" prompt="Choose a Time Series to be Graphed" sqref="D8:D10">
      <formula1>$IJ$3:$IJ$25</formula1>
    </dataValidation>
  </dataValidations>
  <printOptions horizontalCentered="1"/>
  <pageMargins left="0.14000000000000001" right="0.16" top="1" bottom="1" header="0.5" footer="0.5"/>
  <pageSetup scale="70" orientation="landscape" r:id="rId3"/>
  <headerFooter alignWithMargins="0"/>
  <ignoredErrors>
    <ignoredError sqref="A1:XFD13 A108:XFD1048576 A91:IQ107 IT91:XFD107 A44:XFD90 A22:A33 U22:XFD33 A34:A43 U34:XFD43 A20:A21 U20:XFD21 A19 U19:XFD19 A18 U18:XFD18 A17 U17:XFD17 A16 U16:XFD16 A15 U15:XFD15 A14 T14:XFD14" emptyCellReference="1"/>
  </ignoredErrors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K5"/>
  <sheetViews>
    <sheetView showGridLines="0" showRowColHeaders="0" workbookViewId="0"/>
  </sheetViews>
  <sheetFormatPr defaultRowHeight="12.75"/>
  <cols>
    <col min="1" max="1" width="22" bestFit="1" customWidth="1"/>
    <col min="2" max="2" width="6.42578125" bestFit="1" customWidth="1"/>
    <col min="3" max="3" width="19.7109375" customWidth="1"/>
    <col min="4" max="4" width="24.85546875" bestFit="1" customWidth="1"/>
    <col min="5" max="5" width="19.85546875" bestFit="1" customWidth="1"/>
    <col min="6" max="6" width="27.7109375" bestFit="1" customWidth="1"/>
    <col min="7" max="7" width="26" bestFit="1" customWidth="1"/>
    <col min="8" max="8" width="31.28515625" bestFit="1" customWidth="1"/>
    <col min="9" max="9" width="29.140625" bestFit="1" customWidth="1"/>
    <col min="10" max="10" width="19.85546875" customWidth="1"/>
    <col min="11" max="11" width="30.5703125" customWidth="1"/>
    <col min="12" max="12" width="40.85546875" customWidth="1"/>
    <col min="13" max="13" width="29.140625" bestFit="1" customWidth="1"/>
    <col min="14" max="14" width="31.7109375" bestFit="1" customWidth="1"/>
    <col min="15" max="15" width="26.85546875" bestFit="1" customWidth="1"/>
    <col min="16" max="16" width="29.7109375" bestFit="1" customWidth="1"/>
    <col min="17" max="17" width="24.5703125" bestFit="1" customWidth="1"/>
    <col min="18" max="18" width="28.28515625" bestFit="1" customWidth="1"/>
    <col min="19" max="19" width="29.42578125" bestFit="1" customWidth="1"/>
    <col min="20" max="20" width="27.7109375" bestFit="1" customWidth="1"/>
    <col min="21" max="21" width="23.85546875" bestFit="1" customWidth="1"/>
    <col min="22" max="22" width="26.28515625" bestFit="1" customWidth="1"/>
  </cols>
  <sheetData>
    <row r="1" spans="1:11">
      <c r="A1" t="s">
        <v>85</v>
      </c>
      <c r="B1" t="s">
        <v>86</v>
      </c>
      <c r="C1" s="1">
        <v>40722.934363425928</v>
      </c>
    </row>
    <row r="2" spans="1:11">
      <c r="A2" t="s">
        <v>87</v>
      </c>
      <c r="B2" t="s">
        <v>88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</row>
    <row r="3" spans="1:11">
      <c r="A3" t="s">
        <v>69</v>
      </c>
      <c r="B3" t="s">
        <v>88</v>
      </c>
      <c r="C3" s="4" t="s">
        <v>115</v>
      </c>
      <c r="D3" t="s">
        <v>116</v>
      </c>
      <c r="E3" t="s">
        <v>117</v>
      </c>
      <c r="F3" t="s">
        <v>118</v>
      </c>
      <c r="G3" t="s">
        <v>119</v>
      </c>
      <c r="H3" t="s">
        <v>120</v>
      </c>
      <c r="I3" t="s">
        <v>122</v>
      </c>
      <c r="J3" t="s">
        <v>123</v>
      </c>
      <c r="K3" t="s">
        <v>121</v>
      </c>
    </row>
    <row r="4" spans="1:11">
      <c r="A4" t="s">
        <v>89</v>
      </c>
      <c r="B4" t="s">
        <v>86</v>
      </c>
      <c r="C4" s="2">
        <v>40695</v>
      </c>
    </row>
    <row r="5" spans="1:11">
      <c r="A5" t="s">
        <v>90</v>
      </c>
      <c r="B5" t="s">
        <v>86</v>
      </c>
      <c r="C5">
        <v>48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2.75"/>
  <cols>
    <col min="1" max="1" width="14.5703125" style="11" bestFit="1" customWidth="1"/>
    <col min="2" max="2" width="14.28515625" style="11" bestFit="1" customWidth="1"/>
    <col min="3" max="256" width="9.140625" style="11"/>
    <col min="257" max="257" width="14.5703125" style="11" bestFit="1" customWidth="1"/>
    <col min="258" max="258" width="14.28515625" style="11" bestFit="1" customWidth="1"/>
    <col min="259" max="512" width="9.140625" style="11"/>
    <col min="513" max="513" width="14.5703125" style="11" bestFit="1" customWidth="1"/>
    <col min="514" max="514" width="14.28515625" style="11" bestFit="1" customWidth="1"/>
    <col min="515" max="768" width="9.140625" style="11"/>
    <col min="769" max="769" width="14.5703125" style="11" bestFit="1" customWidth="1"/>
    <col min="770" max="770" width="14.28515625" style="11" bestFit="1" customWidth="1"/>
    <col min="771" max="1024" width="9.140625" style="11"/>
    <col min="1025" max="1025" width="14.5703125" style="11" bestFit="1" customWidth="1"/>
    <col min="1026" max="1026" width="14.28515625" style="11" bestFit="1" customWidth="1"/>
    <col min="1027" max="1280" width="9.140625" style="11"/>
    <col min="1281" max="1281" width="14.5703125" style="11" bestFit="1" customWidth="1"/>
    <col min="1282" max="1282" width="14.28515625" style="11" bestFit="1" customWidth="1"/>
    <col min="1283" max="1536" width="9.140625" style="11"/>
    <col min="1537" max="1537" width="14.5703125" style="11" bestFit="1" customWidth="1"/>
    <col min="1538" max="1538" width="14.28515625" style="11" bestFit="1" customWidth="1"/>
    <col min="1539" max="1792" width="9.140625" style="11"/>
    <col min="1793" max="1793" width="14.5703125" style="11" bestFit="1" customWidth="1"/>
    <col min="1794" max="1794" width="14.28515625" style="11" bestFit="1" customWidth="1"/>
    <col min="1795" max="2048" width="9.140625" style="11"/>
    <col min="2049" max="2049" width="14.5703125" style="11" bestFit="1" customWidth="1"/>
    <col min="2050" max="2050" width="14.28515625" style="11" bestFit="1" customWidth="1"/>
    <col min="2051" max="2304" width="9.140625" style="11"/>
    <col min="2305" max="2305" width="14.5703125" style="11" bestFit="1" customWidth="1"/>
    <col min="2306" max="2306" width="14.28515625" style="11" bestFit="1" customWidth="1"/>
    <col min="2307" max="2560" width="9.140625" style="11"/>
    <col min="2561" max="2561" width="14.5703125" style="11" bestFit="1" customWidth="1"/>
    <col min="2562" max="2562" width="14.28515625" style="11" bestFit="1" customWidth="1"/>
    <col min="2563" max="2816" width="9.140625" style="11"/>
    <col min="2817" max="2817" width="14.5703125" style="11" bestFit="1" customWidth="1"/>
    <col min="2818" max="2818" width="14.28515625" style="11" bestFit="1" customWidth="1"/>
    <col min="2819" max="3072" width="9.140625" style="11"/>
    <col min="3073" max="3073" width="14.5703125" style="11" bestFit="1" customWidth="1"/>
    <col min="3074" max="3074" width="14.28515625" style="11" bestFit="1" customWidth="1"/>
    <col min="3075" max="3328" width="9.140625" style="11"/>
    <col min="3329" max="3329" width="14.5703125" style="11" bestFit="1" customWidth="1"/>
    <col min="3330" max="3330" width="14.28515625" style="11" bestFit="1" customWidth="1"/>
    <col min="3331" max="3584" width="9.140625" style="11"/>
    <col min="3585" max="3585" width="14.5703125" style="11" bestFit="1" customWidth="1"/>
    <col min="3586" max="3586" width="14.28515625" style="11" bestFit="1" customWidth="1"/>
    <col min="3587" max="3840" width="9.140625" style="11"/>
    <col min="3841" max="3841" width="14.5703125" style="11" bestFit="1" customWidth="1"/>
    <col min="3842" max="3842" width="14.28515625" style="11" bestFit="1" customWidth="1"/>
    <col min="3843" max="4096" width="9.140625" style="11"/>
    <col min="4097" max="4097" width="14.5703125" style="11" bestFit="1" customWidth="1"/>
    <col min="4098" max="4098" width="14.28515625" style="11" bestFit="1" customWidth="1"/>
    <col min="4099" max="4352" width="9.140625" style="11"/>
    <col min="4353" max="4353" width="14.5703125" style="11" bestFit="1" customWidth="1"/>
    <col min="4354" max="4354" width="14.28515625" style="11" bestFit="1" customWidth="1"/>
    <col min="4355" max="4608" width="9.140625" style="11"/>
    <col min="4609" max="4609" width="14.5703125" style="11" bestFit="1" customWidth="1"/>
    <col min="4610" max="4610" width="14.28515625" style="11" bestFit="1" customWidth="1"/>
    <col min="4611" max="4864" width="9.140625" style="11"/>
    <col min="4865" max="4865" width="14.5703125" style="11" bestFit="1" customWidth="1"/>
    <col min="4866" max="4866" width="14.28515625" style="11" bestFit="1" customWidth="1"/>
    <col min="4867" max="5120" width="9.140625" style="11"/>
    <col min="5121" max="5121" width="14.5703125" style="11" bestFit="1" customWidth="1"/>
    <col min="5122" max="5122" width="14.28515625" style="11" bestFit="1" customWidth="1"/>
    <col min="5123" max="5376" width="9.140625" style="11"/>
    <col min="5377" max="5377" width="14.5703125" style="11" bestFit="1" customWidth="1"/>
    <col min="5378" max="5378" width="14.28515625" style="11" bestFit="1" customWidth="1"/>
    <col min="5379" max="5632" width="9.140625" style="11"/>
    <col min="5633" max="5633" width="14.5703125" style="11" bestFit="1" customWidth="1"/>
    <col min="5634" max="5634" width="14.28515625" style="11" bestFit="1" customWidth="1"/>
    <col min="5635" max="5888" width="9.140625" style="11"/>
    <col min="5889" max="5889" width="14.5703125" style="11" bestFit="1" customWidth="1"/>
    <col min="5890" max="5890" width="14.28515625" style="11" bestFit="1" customWidth="1"/>
    <col min="5891" max="6144" width="9.140625" style="11"/>
    <col min="6145" max="6145" width="14.5703125" style="11" bestFit="1" customWidth="1"/>
    <col min="6146" max="6146" width="14.28515625" style="11" bestFit="1" customWidth="1"/>
    <col min="6147" max="6400" width="9.140625" style="11"/>
    <col min="6401" max="6401" width="14.5703125" style="11" bestFit="1" customWidth="1"/>
    <col min="6402" max="6402" width="14.28515625" style="11" bestFit="1" customWidth="1"/>
    <col min="6403" max="6656" width="9.140625" style="11"/>
    <col min="6657" max="6657" width="14.5703125" style="11" bestFit="1" customWidth="1"/>
    <col min="6658" max="6658" width="14.28515625" style="11" bestFit="1" customWidth="1"/>
    <col min="6659" max="6912" width="9.140625" style="11"/>
    <col min="6913" max="6913" width="14.5703125" style="11" bestFit="1" customWidth="1"/>
    <col min="6914" max="6914" width="14.28515625" style="11" bestFit="1" customWidth="1"/>
    <col min="6915" max="7168" width="9.140625" style="11"/>
    <col min="7169" max="7169" width="14.5703125" style="11" bestFit="1" customWidth="1"/>
    <col min="7170" max="7170" width="14.28515625" style="11" bestFit="1" customWidth="1"/>
    <col min="7171" max="7424" width="9.140625" style="11"/>
    <col min="7425" max="7425" width="14.5703125" style="11" bestFit="1" customWidth="1"/>
    <col min="7426" max="7426" width="14.28515625" style="11" bestFit="1" customWidth="1"/>
    <col min="7427" max="7680" width="9.140625" style="11"/>
    <col min="7681" max="7681" width="14.5703125" style="11" bestFit="1" customWidth="1"/>
    <col min="7682" max="7682" width="14.28515625" style="11" bestFit="1" customWidth="1"/>
    <col min="7683" max="7936" width="9.140625" style="11"/>
    <col min="7937" max="7937" width="14.5703125" style="11" bestFit="1" customWidth="1"/>
    <col min="7938" max="7938" width="14.28515625" style="11" bestFit="1" customWidth="1"/>
    <col min="7939" max="8192" width="9.140625" style="11"/>
    <col min="8193" max="8193" width="14.5703125" style="11" bestFit="1" customWidth="1"/>
    <col min="8194" max="8194" width="14.28515625" style="11" bestFit="1" customWidth="1"/>
    <col min="8195" max="8448" width="9.140625" style="11"/>
    <col min="8449" max="8449" width="14.5703125" style="11" bestFit="1" customWidth="1"/>
    <col min="8450" max="8450" width="14.28515625" style="11" bestFit="1" customWidth="1"/>
    <col min="8451" max="8704" width="9.140625" style="11"/>
    <col min="8705" max="8705" width="14.5703125" style="11" bestFit="1" customWidth="1"/>
    <col min="8706" max="8706" width="14.28515625" style="11" bestFit="1" customWidth="1"/>
    <col min="8707" max="8960" width="9.140625" style="11"/>
    <col min="8961" max="8961" width="14.5703125" style="11" bestFit="1" customWidth="1"/>
    <col min="8962" max="8962" width="14.28515625" style="11" bestFit="1" customWidth="1"/>
    <col min="8963" max="9216" width="9.140625" style="11"/>
    <col min="9217" max="9217" width="14.5703125" style="11" bestFit="1" customWidth="1"/>
    <col min="9218" max="9218" width="14.28515625" style="11" bestFit="1" customWidth="1"/>
    <col min="9219" max="9472" width="9.140625" style="11"/>
    <col min="9473" max="9473" width="14.5703125" style="11" bestFit="1" customWidth="1"/>
    <col min="9474" max="9474" width="14.28515625" style="11" bestFit="1" customWidth="1"/>
    <col min="9475" max="9728" width="9.140625" style="11"/>
    <col min="9729" max="9729" width="14.5703125" style="11" bestFit="1" customWidth="1"/>
    <col min="9730" max="9730" width="14.28515625" style="11" bestFit="1" customWidth="1"/>
    <col min="9731" max="9984" width="9.140625" style="11"/>
    <col min="9985" max="9985" width="14.5703125" style="11" bestFit="1" customWidth="1"/>
    <col min="9986" max="9986" width="14.28515625" style="11" bestFit="1" customWidth="1"/>
    <col min="9987" max="10240" width="9.140625" style="11"/>
    <col min="10241" max="10241" width="14.5703125" style="11" bestFit="1" customWidth="1"/>
    <col min="10242" max="10242" width="14.28515625" style="11" bestFit="1" customWidth="1"/>
    <col min="10243" max="10496" width="9.140625" style="11"/>
    <col min="10497" max="10497" width="14.5703125" style="11" bestFit="1" customWidth="1"/>
    <col min="10498" max="10498" width="14.28515625" style="11" bestFit="1" customWidth="1"/>
    <col min="10499" max="10752" width="9.140625" style="11"/>
    <col min="10753" max="10753" width="14.5703125" style="11" bestFit="1" customWidth="1"/>
    <col min="10754" max="10754" width="14.28515625" style="11" bestFit="1" customWidth="1"/>
    <col min="10755" max="11008" width="9.140625" style="11"/>
    <col min="11009" max="11009" width="14.5703125" style="11" bestFit="1" customWidth="1"/>
    <col min="11010" max="11010" width="14.28515625" style="11" bestFit="1" customWidth="1"/>
    <col min="11011" max="11264" width="9.140625" style="11"/>
    <col min="11265" max="11265" width="14.5703125" style="11" bestFit="1" customWidth="1"/>
    <col min="11266" max="11266" width="14.28515625" style="11" bestFit="1" customWidth="1"/>
    <col min="11267" max="11520" width="9.140625" style="11"/>
    <col min="11521" max="11521" width="14.5703125" style="11" bestFit="1" customWidth="1"/>
    <col min="11522" max="11522" width="14.28515625" style="11" bestFit="1" customWidth="1"/>
    <col min="11523" max="11776" width="9.140625" style="11"/>
    <col min="11777" max="11777" width="14.5703125" style="11" bestFit="1" customWidth="1"/>
    <col min="11778" max="11778" width="14.28515625" style="11" bestFit="1" customWidth="1"/>
    <col min="11779" max="12032" width="9.140625" style="11"/>
    <col min="12033" max="12033" width="14.5703125" style="11" bestFit="1" customWidth="1"/>
    <col min="12034" max="12034" width="14.28515625" style="11" bestFit="1" customWidth="1"/>
    <col min="12035" max="12288" width="9.140625" style="11"/>
    <col min="12289" max="12289" width="14.5703125" style="11" bestFit="1" customWidth="1"/>
    <col min="12290" max="12290" width="14.28515625" style="11" bestFit="1" customWidth="1"/>
    <col min="12291" max="12544" width="9.140625" style="11"/>
    <col min="12545" max="12545" width="14.5703125" style="11" bestFit="1" customWidth="1"/>
    <col min="12546" max="12546" width="14.28515625" style="11" bestFit="1" customWidth="1"/>
    <col min="12547" max="12800" width="9.140625" style="11"/>
    <col min="12801" max="12801" width="14.5703125" style="11" bestFit="1" customWidth="1"/>
    <col min="12802" max="12802" width="14.28515625" style="11" bestFit="1" customWidth="1"/>
    <col min="12803" max="13056" width="9.140625" style="11"/>
    <col min="13057" max="13057" width="14.5703125" style="11" bestFit="1" customWidth="1"/>
    <col min="13058" max="13058" width="14.28515625" style="11" bestFit="1" customWidth="1"/>
    <col min="13059" max="13312" width="9.140625" style="11"/>
    <col min="13313" max="13313" width="14.5703125" style="11" bestFit="1" customWidth="1"/>
    <col min="13314" max="13314" width="14.28515625" style="11" bestFit="1" customWidth="1"/>
    <col min="13315" max="13568" width="9.140625" style="11"/>
    <col min="13569" max="13569" width="14.5703125" style="11" bestFit="1" customWidth="1"/>
    <col min="13570" max="13570" width="14.28515625" style="11" bestFit="1" customWidth="1"/>
    <col min="13571" max="13824" width="9.140625" style="11"/>
    <col min="13825" max="13825" width="14.5703125" style="11" bestFit="1" customWidth="1"/>
    <col min="13826" max="13826" width="14.28515625" style="11" bestFit="1" customWidth="1"/>
    <col min="13827" max="14080" width="9.140625" style="11"/>
    <col min="14081" max="14081" width="14.5703125" style="11" bestFit="1" customWidth="1"/>
    <col min="14082" max="14082" width="14.28515625" style="11" bestFit="1" customWidth="1"/>
    <col min="14083" max="14336" width="9.140625" style="11"/>
    <col min="14337" max="14337" width="14.5703125" style="11" bestFit="1" customWidth="1"/>
    <col min="14338" max="14338" width="14.28515625" style="11" bestFit="1" customWidth="1"/>
    <col min="14339" max="14592" width="9.140625" style="11"/>
    <col min="14593" max="14593" width="14.5703125" style="11" bestFit="1" customWidth="1"/>
    <col min="14594" max="14594" width="14.28515625" style="11" bestFit="1" customWidth="1"/>
    <col min="14595" max="14848" width="9.140625" style="11"/>
    <col min="14849" max="14849" width="14.5703125" style="11" bestFit="1" customWidth="1"/>
    <col min="14850" max="14850" width="14.28515625" style="11" bestFit="1" customWidth="1"/>
    <col min="14851" max="15104" width="9.140625" style="11"/>
    <col min="15105" max="15105" width="14.5703125" style="11" bestFit="1" customWidth="1"/>
    <col min="15106" max="15106" width="14.28515625" style="11" bestFit="1" customWidth="1"/>
    <col min="15107" max="15360" width="9.140625" style="11"/>
    <col min="15361" max="15361" width="14.5703125" style="11" bestFit="1" customWidth="1"/>
    <col min="15362" max="15362" width="14.28515625" style="11" bestFit="1" customWidth="1"/>
    <col min="15363" max="15616" width="9.140625" style="11"/>
    <col min="15617" max="15617" width="14.5703125" style="11" bestFit="1" customWidth="1"/>
    <col min="15618" max="15618" width="14.28515625" style="11" bestFit="1" customWidth="1"/>
    <col min="15619" max="15872" width="9.140625" style="11"/>
    <col min="15873" max="15873" width="14.5703125" style="11" bestFit="1" customWidth="1"/>
    <col min="15874" max="15874" width="14.28515625" style="11" bestFit="1" customWidth="1"/>
    <col min="15875" max="16128" width="9.140625" style="11"/>
    <col min="16129" max="16129" width="14.5703125" style="11" bestFit="1" customWidth="1"/>
    <col min="16130" max="16130" width="14.28515625" style="11" bestFit="1" customWidth="1"/>
    <col min="16131" max="16384" width="9.140625" style="11"/>
  </cols>
  <sheetData>
    <row r="1" spans="1:2">
      <c r="A1" s="11" t="s">
        <v>99</v>
      </c>
      <c r="B1" s="11" t="s">
        <v>100</v>
      </c>
    </row>
    <row r="2" spans="1:2">
      <c r="A2" s="11" t="s">
        <v>101</v>
      </c>
      <c r="B2" s="11" t="s">
        <v>102</v>
      </c>
    </row>
    <row r="3" spans="1:2">
      <c r="A3" s="11" t="s">
        <v>103</v>
      </c>
      <c r="B3" s="11" t="s">
        <v>104</v>
      </c>
    </row>
    <row r="4" spans="1:2">
      <c r="A4" s="11" t="s">
        <v>105</v>
      </c>
      <c r="B4" s="11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2.75"/>
  <cols>
    <col min="1" max="1" width="5.7109375" bestFit="1" customWidth="1"/>
    <col min="2" max="2" width="49.42578125" bestFit="1" customWidth="1"/>
    <col min="3" max="3" width="2" customWidth="1"/>
  </cols>
  <sheetData>
    <row r="1" spans="1:3">
      <c r="A1" t="s">
        <v>107</v>
      </c>
      <c r="B1" t="s">
        <v>108</v>
      </c>
      <c r="C1">
        <v>0</v>
      </c>
    </row>
    <row r="2" spans="1:3">
      <c r="A2" t="s">
        <v>109</v>
      </c>
      <c r="B2" t="s">
        <v>110</v>
      </c>
      <c r="C2">
        <v>0</v>
      </c>
    </row>
    <row r="3" spans="1:3">
      <c r="A3" t="s">
        <v>111</v>
      </c>
      <c r="B3" t="s">
        <v>112</v>
      </c>
      <c r="C3">
        <v>0</v>
      </c>
    </row>
    <row r="4" spans="1:3">
      <c r="A4" t="s">
        <v>113</v>
      </c>
      <c r="B4" t="s">
        <v>114</v>
      </c>
      <c r="C4">
        <v>0</v>
      </c>
    </row>
    <row r="5" spans="1:3">
      <c r="A5" t="s">
        <v>61</v>
      </c>
      <c r="B5" t="s">
        <v>62</v>
      </c>
      <c r="C5">
        <v>1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Current Plan Report</vt:lpstr>
      <vt:lpstr>ReportCriteria</vt:lpstr>
      <vt:lpstr>ReportPeriodMap</vt:lpstr>
      <vt:lpstr>SWMETA2</vt:lpstr>
      <vt:lpstr>ReportPeriodMap!ExternalData_1</vt:lpstr>
    </vt:vector>
  </TitlesOfParts>
  <Company>steelwedge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blegrand</dc:creator>
  <cp:lastModifiedBy>gbalaji</cp:lastModifiedBy>
  <cp:lastPrinted>2007-04-09T19:34:25Z</cp:lastPrinted>
  <dcterms:created xsi:type="dcterms:W3CDTF">2005-03-12T00:59:49Z</dcterms:created>
  <dcterms:modified xsi:type="dcterms:W3CDTF">2012-10-03T07:17:18Z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Rogerson L u648464</vt:lpwstr>
  </property>
  <property fmtid="{D5CDD505-2E9C-101B-9397-08002B2CF9AE}" pid="3" name="Information_Classification">
    <vt:lpwstr>DOW CONFIDENTIAL - Do not share without permission</vt:lpwstr>
  </property>
  <property fmtid="{D5CDD505-2E9C-101B-9397-08002B2CF9AE}" pid="4" name="Record_Title_ID">
    <vt:lpwstr>73</vt:lpwstr>
  </property>
  <property fmtid="{D5CDD505-2E9C-101B-9397-08002B2CF9AE}" pid="5" name="Initial_Creation_Date">
    <vt:lpwstr>03/11/2005 6:59:49 PM</vt:lpwstr>
  </property>
  <property fmtid="{D5CDD505-2E9C-101B-9397-08002B2CF9AE}" pid="6" name="Retention_Period_Start_Date">
    <vt:lpwstr/>
  </property>
  <property fmtid="{D5CDD505-2E9C-101B-9397-08002B2CF9AE}" pid="7" name="Last_Reviewed_Date">
    <vt:lpwstr/>
  </property>
  <property fmtid="{D5CDD505-2E9C-101B-9397-08002B2CF9AE}" pid="8" name="Retention_Review_Frequency">
    <vt:lpwstr/>
  </property>
</Properties>
</file>